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udget vs. Actuals" r:id="rId3" sheetId="1"/>
  </sheets>
</workbook>
</file>

<file path=xl/sharedStrings.xml><?xml version="1.0" encoding="utf-8"?>
<sst xmlns="http://schemas.openxmlformats.org/spreadsheetml/2006/main" count="110" uniqueCount="62">
  <si>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</si>
  <si>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</si>
  <si>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</si>
  <si>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</si>
  <si>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</si>
  <si>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</si>
  <si>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</si>
  <si>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</si>
  <si>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</si>
  <si>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</si>
  <si>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</si>
  <si>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</si>
  <si>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Total</t>
  </si>
  <si>
    <t>Actual</t>
  </si>
  <si>
    <t>Budget</t>
  </si>
  <si>
    <t>over Budget</t>
  </si>
  <si>
    <t>% of Budget</t>
  </si>
  <si>
    <t>Income</t>
  </si>
  <si>
    <t xml:space="preserve">   501 Dues Income</t>
  </si>
  <si>
    <t xml:space="preserve">   502 Finance Charges Income</t>
  </si>
  <si>
    <t xml:space="preserve">   503 Discounts taken</t>
  </si>
  <si>
    <t xml:space="preserve">   504 Fines and penalties income</t>
  </si>
  <si>
    <t xml:space="preserve">   510 Rentals</t>
  </si>
  <si>
    <t xml:space="preserve">   Unapplied Cash Payment Income</t>
  </si>
  <si>
    <t>Total Income</t>
  </si>
  <si>
    <t>Gross Profit</t>
  </si>
  <si>
    <t>Expenses</t>
  </si>
  <si>
    <t xml:space="preserve">   703 Bank Charges</t>
  </si>
  <si>
    <t xml:space="preserve">   726 Insurance</t>
  </si>
  <si>
    <t xml:space="preserve">   730 Office &amp; Postage</t>
  </si>
  <si>
    <t xml:space="preserve">   732 Legal Fees</t>
  </si>
  <si>
    <t xml:space="preserve">   735 Accounting Fees</t>
  </si>
  <si>
    <t xml:space="preserve">   743 State licenses</t>
  </si>
  <si>
    <t xml:space="preserve">   761 Janitorial &amp; Cleaning</t>
  </si>
  <si>
    <t xml:space="preserve">   762 Landscaping &amp; Lawn Service</t>
  </si>
  <si>
    <t xml:space="preserve">   763 Maintenance &amp; Repairs</t>
  </si>
  <si>
    <t xml:space="preserve">      763.1 Reimbursable Materials</t>
  </si>
  <si>
    <t xml:space="preserve">   Total 763 Maintenance &amp; Repairs</t>
  </si>
  <si>
    <t xml:space="preserve">   764 Pool Maintenance</t>
  </si>
  <si>
    <t xml:space="preserve">   765 Plumbing Repairs</t>
  </si>
  <si>
    <t xml:space="preserve">   767 Termite &amp; Pest Control</t>
  </si>
  <si>
    <t xml:space="preserve">   768 Telephone, Telecommunications</t>
  </si>
  <si>
    <t xml:space="preserve">   769 Travel &amp; Mileage Reimbursement</t>
  </si>
  <si>
    <t xml:space="preserve">   774 Electricity &amp; Gas</t>
  </si>
  <si>
    <t xml:space="preserve">   780 Water &amp; Garbage</t>
  </si>
  <si>
    <t>Total Expenses</t>
  </si>
  <si>
    <t>Net Operating Income</t>
  </si>
  <si>
    <t>Other Income</t>
  </si>
  <si>
    <t xml:space="preserve">   901 Assessment Income</t>
  </si>
  <si>
    <t xml:space="preserve">   902 Other Revenues</t>
  </si>
  <si>
    <t>Total Other Income</t>
  </si>
  <si>
    <t>Other Expenses</t>
  </si>
  <si>
    <t xml:space="preserve">   800 Capital Improvements &amp; Deferred Maintenance</t>
  </si>
  <si>
    <t xml:space="preserve">      802 Capital Repairs</t>
  </si>
  <si>
    <t xml:space="preserve">   Total 800 Capital Improvements &amp; Deferred Maintenance</t>
  </si>
  <si>
    <t>Total Other Expenses</t>
  </si>
  <si>
    <t>Net Other Income</t>
  </si>
  <si>
    <t>Net Income</t>
  </si>
  <si>
    <t>Monday, Feb 10, 2025 07:12:16 AM GMT-8 - Cash Basis</t>
  </si>
  <si>
    <t>Quail Run Condominium Homeowners' Association, Inc.</t>
  </si>
  <si>
    <t xml:space="preserve">Budget vs. Actuals: 2024 Budget - FY24 P&amp;L </t>
  </si>
  <si>
    <t>January - December 2024</t>
  </si>
</sst>
</file>

<file path=xl/styles.xml><?xml version="1.0" encoding="utf-8"?>
<styleSheet xmlns="http://schemas.openxmlformats.org/spreadsheetml/2006/main">
  <numFmts count="2">
    <numFmt numFmtId="164" formatCode="#,##0.00\ _€"/>
    <numFmt numFmtId="165" formatCode="&quot;$&quot;* #,##0.00\ _€"/>
  </numFmts>
  <fonts count="6">
    <font>
      <sz val="11.0"/>
      <color indexed="8"/>
      <name val="Calibri"/>
      <family val="2"/>
      <scheme val="minor"/>
    </font>
    <font>
      <name val="Arial"/>
      <sz val="9.0"/>
      <b val="true"/>
      <color indexed="8"/>
    </font>
    <font>
      <name val="Arial"/>
      <sz val="8.0"/>
      <b val="true"/>
      <color indexed="8"/>
    </font>
    <font>
      <name val="Arial"/>
      <sz val="8.0"/>
      <color indexed="8"/>
    </font>
    <font>
      <name val="Arial"/>
      <sz val="14.0"/>
      <b val="true"/>
      <color indexed="8"/>
    </font>
    <font>
      <name val="Arial"/>
      <sz val="10.0"/>
      <b val="true"/>
      <color indexed="8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>
      <bottom style="thin"/>
    </border>
    <border>
      <top style="thin"/>
    </border>
    <border>
      <top style="thin"/>
      <bottom>
        <color indexed="6"/>
      </bottom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>
      <alignment wrapText="true"/>
    </xf>
    <xf numFmtId="0" fontId="1" fillId="0" borderId="1" xfId="0" applyBorder="true" applyFont="true">
      <alignment wrapText="true" horizontal="center"/>
    </xf>
    <xf numFmtId="0" fontId="2" fillId="0" borderId="0" xfId="0" applyFont="true">
      <alignment wrapText="true" horizontal="left"/>
    </xf>
    <xf numFmtId="164" fontId="3" fillId="0" borderId="0" xfId="0" applyNumberFormat="true" applyFont="true">
      <alignment wrapText="true"/>
    </xf>
    <xf numFmtId="164" fontId="3" fillId="0" borderId="0" xfId="0" applyNumberFormat="true" applyFont="true">
      <alignment wrapText="true" horizontal="right"/>
    </xf>
    <xf numFmtId="10" fontId="3" fillId="0" borderId="0" xfId="0" applyNumberFormat="true" applyFont="true">
      <alignment wrapText="true" horizontal="right"/>
    </xf>
    <xf numFmtId="165" fontId="2" fillId="0" borderId="2" xfId="0" applyBorder="true" applyNumberFormat="true" applyFont="true">
      <alignment wrapText="true" horizontal="right"/>
    </xf>
    <xf numFmtId="10" fontId="2" fillId="0" borderId="2" xfId="0" applyBorder="true" applyNumberFormat="true" applyFont="true">
      <alignment wrapText="true" horizontal="right"/>
    </xf>
    <xf numFmtId="165" fontId="2" fillId="0" borderId="3" xfId="0" applyBorder="true" applyNumberFormat="true" applyFont="true">
      <alignment wrapText="true" horizontal="right"/>
    </xf>
    <xf numFmtId="10" fontId="2" fillId="0" borderId="3" xfId="0" applyBorder="true" applyNumberFormat="true" applyFont="true">
      <alignment wrapText="true" horizontal="right"/>
    </xf>
    <xf numFmtId="0" fontId="3" fillId="0" borderId="0" xfId="0" applyFont="true">
      <alignment wrapText="false" horizontal="center"/>
    </xf>
    <xf numFmtId="0" fontId="4" fillId="0" borderId="0" xfId="0" applyFont="true">
      <alignment wrapText="false" horizontal="center"/>
    </xf>
    <xf numFmtId="0" fontId="5" fillId="0" borderId="0" xfId="0" applyFont="true">
      <alignment wrapText="fals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A51"/>
  <sheetViews>
    <sheetView workbookViewId="0" tabSelected="true"/>
  </sheetViews>
  <sheetFormatPr defaultRowHeight="15.0"/>
  <cols>
    <col min="1" max="1" width="48.984375" customWidth="true"/>
    <col min="2" max="2" width="9.453125" customWidth="true"/>
    <col min="3" max="3" width="10.3125" customWidth="true"/>
    <col min="4" max="4" width="10.3125" customWidth="true"/>
    <col min="5" max="5" width="9.453125" customWidth="true"/>
    <col min="6" max="6" width="9.453125" customWidth="true"/>
    <col min="7" max="7" width="10.3125" customWidth="true"/>
    <col min="8" max="8" width="10.3125" customWidth="true"/>
    <col min="9" max="9" width="7.734375" customWidth="true"/>
    <col min="10" max="10" width="9.453125" customWidth="true"/>
    <col min="11" max="11" width="10.3125" customWidth="true"/>
    <col min="12" max="12" width="10.3125" customWidth="true"/>
    <col min="13" max="13" width="9.453125" customWidth="true"/>
    <col min="14" max="14" width="10.3125" customWidth="true"/>
    <col min="15" max="15" width="10.3125" customWidth="true"/>
    <col min="16" max="16" width="10.3125" customWidth="true"/>
    <col min="17" max="17" width="8.59375" customWidth="true"/>
    <col min="18" max="18" width="9.453125" customWidth="true"/>
    <col min="19" max="19" width="10.3125" customWidth="true"/>
    <col min="20" max="20" width="10.3125" customWidth="true"/>
    <col min="21" max="21" width="10.3125" customWidth="true"/>
    <col min="22" max="22" width="11.171875" customWidth="true"/>
    <col min="23" max="23" width="10.3125" customWidth="true"/>
    <col min="24" max="24" width="11.171875" customWidth="true"/>
    <col min="25" max="25" width="10.3125" customWidth="true"/>
    <col min="26" max="26" width="10.3125" customWidth="true"/>
    <col min="27" max="27" width="10.3125" customWidth="true"/>
    <col min="28" max="28" width="10.3125" customWidth="true"/>
    <col min="29" max="29" width="8.59375" customWidth="true"/>
    <col min="30" max="30" width="10.3125" customWidth="true"/>
    <col min="31" max="31" width="10.3125" customWidth="true"/>
    <col min="32" max="32" width="10.3125" customWidth="true"/>
    <col min="33" max="33" width="9.453125" customWidth="true"/>
    <col min="34" max="34" width="9.453125" customWidth="true"/>
    <col min="35" max="35" width="10.3125" customWidth="true"/>
    <col min="36" max="36" width="10.3125" customWidth="true"/>
    <col min="37" max="37" width="8.59375" customWidth="true"/>
    <col min="38" max="38" width="9.453125" customWidth="true"/>
    <col min="39" max="39" width="10.3125" customWidth="true"/>
    <col min="40" max="40" width="10.3125" customWidth="true"/>
    <col min="41" max="41" width="7.734375" customWidth="true"/>
    <col min="42" max="42" width="9.453125" customWidth="true"/>
    <col min="43" max="43" width="10.3125" customWidth="true"/>
    <col min="44" max="44" width="10.3125" customWidth="true"/>
    <col min="45" max="45" width="9.453125" customWidth="true"/>
    <col min="46" max="46" width="11.171875" customWidth="true"/>
    <col min="47" max="47" width="10.3125" customWidth="true"/>
    <col min="48" max="48" width="11.171875" customWidth="true"/>
    <col min="49" max="49" width="10.3125" customWidth="true"/>
    <col min="50" max="50" width="10.3125" customWidth="true"/>
    <col min="51" max="51" width="11.171875" customWidth="true"/>
    <col min="52" max="52" width="11.171875" customWidth="true"/>
    <col min="53" max="53" width="7.734375" customWidth="true"/>
  </cols>
  <sheetData>
    <row r="1">
      <c r="A1" s="12" t="s">
        <v>59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</row>
    <row r="2">
      <c r="A2" s="12" t="s">
        <v>60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>
      <c r="A3" s="13" t="s">
        <v>61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5">
      <c r="A5" s="1"/>
      <c r="B5" t="s" s="2">
        <v>0</v>
      </c>
      <c r="C5" s="1"/>
      <c r="D5" s="1"/>
      <c r="E5" s="1"/>
      <c r="F5" t="s" s="2">
        <v>1</v>
      </c>
      <c r="G5" s="1"/>
      <c r="H5" s="1"/>
      <c r="I5" s="1"/>
      <c r="J5" t="s" s="2">
        <v>2</v>
      </c>
      <c r="K5" s="1"/>
      <c r="L5" s="1"/>
      <c r="M5" s="1"/>
      <c r="N5" t="s" s="2">
        <v>3</v>
      </c>
      <c r="O5" s="1"/>
      <c r="P5" s="1"/>
      <c r="Q5" s="1"/>
      <c r="R5" t="s" s="2">
        <v>4</v>
      </c>
      <c r="S5" s="1"/>
      <c r="T5" s="1"/>
      <c r="U5" s="1"/>
      <c r="V5" t="s" s="2">
        <v>5</v>
      </c>
      <c r="W5" s="1"/>
      <c r="X5" s="1"/>
      <c r="Y5" s="1"/>
      <c r="Z5" t="s" s="2">
        <v>6</v>
      </c>
      <c r="AA5" s="1"/>
      <c r="AB5" s="1"/>
      <c r="AC5" s="1"/>
      <c r="AD5" t="s" s="2">
        <v>7</v>
      </c>
      <c r="AE5" s="1"/>
      <c r="AF5" s="1"/>
      <c r="AG5" s="1"/>
      <c r="AH5" t="s" s="2">
        <v>8</v>
      </c>
      <c r="AI5" s="1"/>
      <c r="AJ5" s="1"/>
      <c r="AK5" s="1"/>
      <c r="AL5" t="s" s="2">
        <v>9</v>
      </c>
      <c r="AM5" s="1"/>
      <c r="AN5" s="1"/>
      <c r="AO5" s="1"/>
      <c r="AP5" t="s" s="2">
        <v>10</v>
      </c>
      <c r="AQ5" s="1"/>
      <c r="AR5" s="1"/>
      <c r="AS5" s="1"/>
      <c r="AT5" t="s" s="2">
        <v>11</v>
      </c>
      <c r="AU5" s="1"/>
      <c r="AV5" s="1"/>
      <c r="AW5" s="1"/>
      <c r="AX5" t="s" s="2">
        <v>12</v>
      </c>
      <c r="AY5" s="1"/>
      <c r="AZ5" s="1"/>
      <c r="BA5" s="1"/>
    </row>
    <row r="6">
      <c r="A6" s="1"/>
      <c r="B6" t="s" s="2">
        <v>13</v>
      </c>
      <c r="C6" t="s" s="2">
        <v>14</v>
      </c>
      <c r="D6" t="s" s="2">
        <v>15</v>
      </c>
      <c r="E6" t="s" s="2">
        <v>16</v>
      </c>
      <c r="F6" t="s" s="2">
        <v>13</v>
      </c>
      <c r="G6" t="s" s="2">
        <v>14</v>
      </c>
      <c r="H6" t="s" s="2">
        <v>15</v>
      </c>
      <c r="I6" t="s" s="2">
        <v>16</v>
      </c>
      <c r="J6" t="s" s="2">
        <v>13</v>
      </c>
      <c r="K6" t="s" s="2">
        <v>14</v>
      </c>
      <c r="L6" t="s" s="2">
        <v>15</v>
      </c>
      <c r="M6" t="s" s="2">
        <v>16</v>
      </c>
      <c r="N6" t="s" s="2">
        <v>13</v>
      </c>
      <c r="O6" t="s" s="2">
        <v>14</v>
      </c>
      <c r="P6" t="s" s="2">
        <v>15</v>
      </c>
      <c r="Q6" t="s" s="2">
        <v>16</v>
      </c>
      <c r="R6" t="s" s="2">
        <v>13</v>
      </c>
      <c r="S6" t="s" s="2">
        <v>14</v>
      </c>
      <c r="T6" t="s" s="2">
        <v>15</v>
      </c>
      <c r="U6" t="s" s="2">
        <v>16</v>
      </c>
      <c r="V6" t="s" s="2">
        <v>13</v>
      </c>
      <c r="W6" t="s" s="2">
        <v>14</v>
      </c>
      <c r="X6" t="s" s="2">
        <v>15</v>
      </c>
      <c r="Y6" t="s" s="2">
        <v>16</v>
      </c>
      <c r="Z6" t="s" s="2">
        <v>13</v>
      </c>
      <c r="AA6" t="s" s="2">
        <v>14</v>
      </c>
      <c r="AB6" t="s" s="2">
        <v>15</v>
      </c>
      <c r="AC6" t="s" s="2">
        <v>16</v>
      </c>
      <c r="AD6" t="s" s="2">
        <v>13</v>
      </c>
      <c r="AE6" t="s" s="2">
        <v>14</v>
      </c>
      <c r="AF6" t="s" s="2">
        <v>15</v>
      </c>
      <c r="AG6" t="s" s="2">
        <v>16</v>
      </c>
      <c r="AH6" t="s" s="2">
        <v>13</v>
      </c>
      <c r="AI6" t="s" s="2">
        <v>14</v>
      </c>
      <c r="AJ6" t="s" s="2">
        <v>15</v>
      </c>
      <c r="AK6" t="s" s="2">
        <v>16</v>
      </c>
      <c r="AL6" t="s" s="2">
        <v>13</v>
      </c>
      <c r="AM6" t="s" s="2">
        <v>14</v>
      </c>
      <c r="AN6" t="s" s="2">
        <v>15</v>
      </c>
      <c r="AO6" t="s" s="2">
        <v>16</v>
      </c>
      <c r="AP6" t="s" s="2">
        <v>13</v>
      </c>
      <c r="AQ6" t="s" s="2">
        <v>14</v>
      </c>
      <c r="AR6" t="s" s="2">
        <v>15</v>
      </c>
      <c r="AS6" t="s" s="2">
        <v>16</v>
      </c>
      <c r="AT6" t="s" s="2">
        <v>13</v>
      </c>
      <c r="AU6" t="s" s="2">
        <v>14</v>
      </c>
      <c r="AV6" t="s" s="2">
        <v>15</v>
      </c>
      <c r="AW6" t="s" s="2">
        <v>16</v>
      </c>
      <c r="AX6" t="s" s="2">
        <v>13</v>
      </c>
      <c r="AY6" t="s" s="2">
        <v>14</v>
      </c>
      <c r="AZ6" t="s" s="2">
        <v>15</v>
      </c>
      <c r="BA6" t="s" s="2">
        <v>16</v>
      </c>
    </row>
    <row r="7">
      <c r="A7" t="s" s="3">
        <v>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</row>
    <row r="8">
      <c r="A8" t="s" s="3">
        <v>18</v>
      </c>
      <c r="B8" t="n" s="5">
        <f>26094.26</f>
        <v>0.0</v>
      </c>
      <c r="C8" t="n" s="5">
        <f>20248.00</f>
        <v>0.0</v>
      </c>
      <c r="D8" t="n" s="5">
        <f>(B8)-(C8)</f>
        <v>0.0</v>
      </c>
      <c r="E8" t="n" s="6">
        <f>IF(C8=0,"",(B8)/(C8))</f>
        <v>0.0</v>
      </c>
      <c r="F8" t="n" s="5">
        <f>18497.62</f>
        <v>0.0</v>
      </c>
      <c r="G8" t="n" s="5">
        <f>20248.00</f>
        <v>0.0</v>
      </c>
      <c r="H8" t="n" s="5">
        <f>(F8)-(G8)</f>
        <v>0.0</v>
      </c>
      <c r="I8" t="n" s="6">
        <f>IF(G8=0,"",(F8)/(G8))</f>
        <v>0.0</v>
      </c>
      <c r="J8" t="n" s="5">
        <f>20033.46</f>
        <v>0.0</v>
      </c>
      <c r="K8" t="n" s="5">
        <f>20248.00</f>
        <v>0.0</v>
      </c>
      <c r="L8" t="n" s="5">
        <f>(J8)-(K8)</f>
        <v>0.0</v>
      </c>
      <c r="M8" t="n" s="6">
        <f>IF(K8=0,"",(J8)/(K8))</f>
        <v>0.0</v>
      </c>
      <c r="N8" t="n" s="5">
        <f>16282.64</f>
        <v>0.0</v>
      </c>
      <c r="O8" t="n" s="5">
        <f>20248.00</f>
        <v>0.0</v>
      </c>
      <c r="P8" t="n" s="5">
        <f>(N8)-(O8)</f>
        <v>0.0</v>
      </c>
      <c r="Q8" t="n" s="6">
        <f>IF(O8=0,"",(N8)/(O8))</f>
        <v>0.0</v>
      </c>
      <c r="R8" t="n" s="5">
        <f>26081.56</f>
        <v>0.0</v>
      </c>
      <c r="S8" t="n" s="5">
        <f>20248.00</f>
        <v>0.0</v>
      </c>
      <c r="T8" t="n" s="5">
        <f>(R8)-(S8)</f>
        <v>0.0</v>
      </c>
      <c r="U8" t="n" s="6">
        <f>IF(S8=0,"",(R8)/(S8))</f>
        <v>0.0</v>
      </c>
      <c r="V8" t="n" s="5">
        <f>16515.00</f>
        <v>0.0</v>
      </c>
      <c r="W8" t="n" s="5">
        <f>20248.00</f>
        <v>0.0</v>
      </c>
      <c r="X8" t="n" s="5">
        <f>(V8)-(W8)</f>
        <v>0.0</v>
      </c>
      <c r="Y8" t="n" s="6">
        <f>IF(W8=0,"",(V8)/(W8))</f>
        <v>0.0</v>
      </c>
      <c r="Z8" t="n" s="5">
        <f>21957.46</f>
        <v>0.0</v>
      </c>
      <c r="AA8" t="n" s="5">
        <f>20248.00</f>
        <v>0.0</v>
      </c>
      <c r="AB8" t="n" s="5">
        <f>(Z8)-(AA8)</f>
        <v>0.0</v>
      </c>
      <c r="AC8" t="n" s="6">
        <f>IF(AA8=0,"",(Z8)/(AA8))</f>
        <v>0.0</v>
      </c>
      <c r="AD8" t="n" s="5">
        <f>16697.14</f>
        <v>0.0</v>
      </c>
      <c r="AE8" t="n" s="5">
        <f>20248.00</f>
        <v>0.0</v>
      </c>
      <c r="AF8" t="n" s="5">
        <f>(AD8)-(AE8)</f>
        <v>0.0</v>
      </c>
      <c r="AG8" t="n" s="6">
        <f>IF(AE8=0,"",(AD8)/(AE8))</f>
        <v>0.0</v>
      </c>
      <c r="AH8" t="n" s="5">
        <f>17589.78</f>
        <v>0.0</v>
      </c>
      <c r="AI8" t="n" s="5">
        <f>20248.00</f>
        <v>0.0</v>
      </c>
      <c r="AJ8" t="n" s="5">
        <f>(AH8)-(AI8)</f>
        <v>0.0</v>
      </c>
      <c r="AK8" t="n" s="6">
        <f>IF(AI8=0,"",(AH8)/(AI8))</f>
        <v>0.0</v>
      </c>
      <c r="AL8" t="n" s="5">
        <f>21913.80</f>
        <v>0.0</v>
      </c>
      <c r="AM8" t="n" s="5">
        <f>20248.00</f>
        <v>0.0</v>
      </c>
      <c r="AN8" t="n" s="5">
        <f>(AL8)-(AM8)</f>
        <v>0.0</v>
      </c>
      <c r="AO8" t="n" s="6">
        <f>IF(AM8=0,"",(AL8)/(AM8))</f>
        <v>0.0</v>
      </c>
      <c r="AP8" t="n" s="5">
        <f>18866.00</f>
        <v>0.0</v>
      </c>
      <c r="AQ8" t="n" s="5">
        <f>20248.00</f>
        <v>0.0</v>
      </c>
      <c r="AR8" t="n" s="5">
        <f>(AP8)-(AQ8)</f>
        <v>0.0</v>
      </c>
      <c r="AS8" t="n" s="6">
        <f>IF(AQ8=0,"",(AP8)/(AQ8))</f>
        <v>0.0</v>
      </c>
      <c r="AT8" t="n" s="5">
        <f>20396.00</f>
        <v>0.0</v>
      </c>
      <c r="AU8" t="n" s="5">
        <f>20248.00</f>
        <v>0.0</v>
      </c>
      <c r="AV8" t="n" s="5">
        <f>(AT8)-(AU8)</f>
        <v>0.0</v>
      </c>
      <c r="AW8" t="n" s="6">
        <f>IF(AU8=0,"",(AT8)/(AU8))</f>
        <v>0.0</v>
      </c>
      <c r="AX8" t="n" s="5">
        <f>(((((((((((B8)+(F8))+(J8))+(N8))+(R8))+(V8))+(Z8))+(AD8))+(AH8))+(AL8))+(AP8))+(AT8)</f>
        <v>0.0</v>
      </c>
      <c r="AY8" t="n" s="5">
        <f>(((((((((((C8)+(G8))+(K8))+(O8))+(S8))+(W8))+(AA8))+(AE8))+(AI8))+(AM8))+(AQ8))+(AU8)</f>
        <v>0.0</v>
      </c>
      <c r="AZ8" t="n" s="5">
        <f>(AX8)-(AY8)</f>
        <v>0.0</v>
      </c>
      <c r="BA8" t="n" s="6">
        <f>IF(AY8=0,"",(AX8)/(AY8))</f>
        <v>0.0</v>
      </c>
    </row>
    <row r="9">
      <c r="A9" t="s" s="3">
        <v>19</v>
      </c>
      <c r="B9" t="n" s="5">
        <f>12.88</f>
        <v>0.0</v>
      </c>
      <c r="C9" t="n" s="5">
        <f>100.00</f>
        <v>0.0</v>
      </c>
      <c r="D9" t="n" s="5">
        <f>(B9)-(C9)</f>
        <v>0.0</v>
      </c>
      <c r="E9" t="n" s="6">
        <f>IF(C9=0,"",(B9)/(C9))</f>
        <v>0.0</v>
      </c>
      <c r="F9" s="4"/>
      <c r="G9" t="n" s="5">
        <f>100.00</f>
        <v>0.0</v>
      </c>
      <c r="H9" t="n" s="5">
        <f>(F9)-(G9)</f>
        <v>0.0</v>
      </c>
      <c r="I9" t="n" s="6">
        <f>IF(G9=0,"",(F9)/(G9))</f>
        <v>0.0</v>
      </c>
      <c r="J9" t="n" s="5">
        <f>4.47</f>
        <v>0.0</v>
      </c>
      <c r="K9" t="n" s="5">
        <f>100.00</f>
        <v>0.0</v>
      </c>
      <c r="L9" t="n" s="5">
        <f>(J9)-(K9)</f>
        <v>0.0</v>
      </c>
      <c r="M9" t="n" s="6">
        <f>IF(K9=0,"",(J9)/(K9))</f>
        <v>0.0</v>
      </c>
      <c r="N9" t="n" s="5">
        <f>26.88</f>
        <v>0.0</v>
      </c>
      <c r="O9" t="n" s="5">
        <f>100.00</f>
        <v>0.0</v>
      </c>
      <c r="P9" t="n" s="5">
        <f>(N9)-(O9)</f>
        <v>0.0</v>
      </c>
      <c r="Q9" t="n" s="6">
        <f>IF(O9=0,"",(N9)/(O9))</f>
        <v>0.0</v>
      </c>
      <c r="R9" t="n" s="5">
        <f>45.66</f>
        <v>0.0</v>
      </c>
      <c r="S9" t="n" s="5">
        <f>100.00</f>
        <v>0.0</v>
      </c>
      <c r="T9" t="n" s="5">
        <f>(R9)-(S9)</f>
        <v>0.0</v>
      </c>
      <c r="U9" t="n" s="6">
        <f>IF(S9=0,"",(R9)/(S9))</f>
        <v>0.0</v>
      </c>
      <c r="V9" t="n" s="5">
        <f>9.86</f>
        <v>0.0</v>
      </c>
      <c r="W9" t="n" s="5">
        <f>100.00</f>
        <v>0.0</v>
      </c>
      <c r="X9" t="n" s="5">
        <f>(V9)-(W9)</f>
        <v>0.0</v>
      </c>
      <c r="Y9" t="n" s="6">
        <f>IF(W9=0,"",(V9)/(W9))</f>
        <v>0.0</v>
      </c>
      <c r="Z9" t="n" s="5">
        <f>374.66</f>
        <v>0.0</v>
      </c>
      <c r="AA9" t="n" s="5">
        <f>100.00</f>
        <v>0.0</v>
      </c>
      <c r="AB9" t="n" s="5">
        <f>(Z9)-(AA9)</f>
        <v>0.0</v>
      </c>
      <c r="AC9" t="n" s="6">
        <f>IF(AA9=0,"",(Z9)/(AA9))</f>
        <v>0.0</v>
      </c>
      <c r="AD9" t="n" s="5">
        <f>4.02</f>
        <v>0.0</v>
      </c>
      <c r="AE9" t="n" s="5">
        <f>100.00</f>
        <v>0.0</v>
      </c>
      <c r="AF9" t="n" s="5">
        <f>(AD9)-(AE9)</f>
        <v>0.0</v>
      </c>
      <c r="AG9" t="n" s="6">
        <f>IF(AE9=0,"",(AD9)/(AE9))</f>
        <v>0.0</v>
      </c>
      <c r="AH9" t="n" s="5">
        <f>19.22</f>
        <v>0.0</v>
      </c>
      <c r="AI9" t="n" s="5">
        <f>100.00</f>
        <v>0.0</v>
      </c>
      <c r="AJ9" t="n" s="5">
        <f>(AH9)-(AI9)</f>
        <v>0.0</v>
      </c>
      <c r="AK9" t="n" s="6">
        <f>IF(AI9=0,"",(AH9)/(AI9))</f>
        <v>0.0</v>
      </c>
      <c r="AL9" t="n" s="5">
        <f>171.92</f>
        <v>0.0</v>
      </c>
      <c r="AM9" t="n" s="5">
        <f>100.00</f>
        <v>0.0</v>
      </c>
      <c r="AN9" t="n" s="5">
        <f>(AL9)-(AM9)</f>
        <v>0.0</v>
      </c>
      <c r="AO9" t="n" s="6">
        <f>IF(AM9=0,"",(AL9)/(AM9))</f>
        <v>0.0</v>
      </c>
      <c r="AP9" t="n" s="5">
        <f>3.71</f>
        <v>0.0</v>
      </c>
      <c r="AQ9" t="n" s="5">
        <f>100.00</f>
        <v>0.0</v>
      </c>
      <c r="AR9" t="n" s="5">
        <f>(AP9)-(AQ9)</f>
        <v>0.0</v>
      </c>
      <c r="AS9" t="n" s="6">
        <f>IF(AQ9=0,"",(AP9)/(AQ9))</f>
        <v>0.0</v>
      </c>
      <c r="AT9" t="n" s="5">
        <f>11.60</f>
        <v>0.0</v>
      </c>
      <c r="AU9" t="n" s="5">
        <f>100.00</f>
        <v>0.0</v>
      </c>
      <c r="AV9" t="n" s="5">
        <f>(AT9)-(AU9)</f>
        <v>0.0</v>
      </c>
      <c r="AW9" t="n" s="6">
        <f>IF(AU9=0,"",(AT9)/(AU9))</f>
        <v>0.0</v>
      </c>
      <c r="AX9" t="n" s="5">
        <f>(((((((((((B9)+(F9))+(J9))+(N9))+(R9))+(V9))+(Z9))+(AD9))+(AH9))+(AL9))+(AP9))+(AT9)</f>
        <v>0.0</v>
      </c>
      <c r="AY9" t="n" s="5">
        <f>(((((((((((C9)+(G9))+(K9))+(O9))+(S9))+(W9))+(AA9))+(AE9))+(AI9))+(AM9))+(AQ9))+(AU9)</f>
        <v>0.0</v>
      </c>
      <c r="AZ9" t="n" s="5">
        <f>(AX9)-(AY9)</f>
        <v>0.0</v>
      </c>
      <c r="BA9" t="n" s="6">
        <f>IF(AY9=0,"",(AX9)/(AY9))</f>
        <v>0.0</v>
      </c>
    </row>
    <row r="10">
      <c r="A10" t="s" s="3">
        <v>20</v>
      </c>
      <c r="B10" t="n" s="5">
        <f>-300.31</f>
        <v>0.0</v>
      </c>
      <c r="C10" t="n" s="5">
        <f>-250.00</f>
        <v>0.0</v>
      </c>
      <c r="D10" t="n" s="5">
        <f>(B10)-(C10)</f>
        <v>0.0</v>
      </c>
      <c r="E10" t="n" s="6">
        <f>IF(C10=0,"",(B10)/(C10))</f>
        <v>0.0</v>
      </c>
      <c r="F10" t="n" s="5">
        <f>-324.53</f>
        <v>0.0</v>
      </c>
      <c r="G10" t="n" s="5">
        <f>-250.00</f>
        <v>0.0</v>
      </c>
      <c r="H10" t="n" s="5">
        <f>(F10)-(G10)</f>
        <v>0.0</v>
      </c>
      <c r="I10" t="n" s="6">
        <f>IF(G10=0,"",(F10)/(G10))</f>
        <v>0.0</v>
      </c>
      <c r="J10" t="n" s="5">
        <f>-325.00</f>
        <v>0.0</v>
      </c>
      <c r="K10" t="n" s="5">
        <f>-250.00</f>
        <v>0.0</v>
      </c>
      <c r="L10" t="n" s="5">
        <f>(J10)-(K10)</f>
        <v>0.0</v>
      </c>
      <c r="M10" t="n" s="6">
        <f>IF(K10=0,"",(J10)/(K10))</f>
        <v>0.0</v>
      </c>
      <c r="N10" t="n" s="5">
        <f>-300.00</f>
        <v>0.0</v>
      </c>
      <c r="O10" t="n" s="5">
        <f>-250.00</f>
        <v>0.0</v>
      </c>
      <c r="P10" t="n" s="5">
        <f>(N10)-(O10)</f>
        <v>0.0</v>
      </c>
      <c r="Q10" t="n" s="6">
        <f>IF(O10=0,"",(N10)/(O10))</f>
        <v>0.0</v>
      </c>
      <c r="R10" t="n" s="5">
        <f>-310.00</f>
        <v>0.0</v>
      </c>
      <c r="S10" t="n" s="5">
        <f>-250.00</f>
        <v>0.0</v>
      </c>
      <c r="T10" t="n" s="5">
        <f>(R10)-(S10)</f>
        <v>0.0</v>
      </c>
      <c r="U10" t="n" s="6">
        <f>IF(S10=0,"",(R10)/(S10))</f>
        <v>0.0</v>
      </c>
      <c r="V10" t="n" s="5">
        <f>-305.00</f>
        <v>0.0</v>
      </c>
      <c r="W10" t="n" s="5">
        <f>-250.00</f>
        <v>0.0</v>
      </c>
      <c r="X10" t="n" s="5">
        <f>(V10)-(W10)</f>
        <v>0.0</v>
      </c>
      <c r="Y10" t="n" s="6">
        <f>IF(W10=0,"",(V10)/(W10))</f>
        <v>0.0</v>
      </c>
      <c r="Z10" t="n" s="5">
        <f>-310.00</f>
        <v>0.0</v>
      </c>
      <c r="AA10" t="n" s="5">
        <f>-250.00</f>
        <v>0.0</v>
      </c>
      <c r="AB10" t="n" s="5">
        <f>(Z10)-(AA10)</f>
        <v>0.0</v>
      </c>
      <c r="AC10" t="n" s="6">
        <f>IF(AA10=0,"",(Z10)/(AA10))</f>
        <v>0.0</v>
      </c>
      <c r="AD10" t="n" s="5">
        <f>-320.41</f>
        <v>0.0</v>
      </c>
      <c r="AE10" t="n" s="5">
        <f>-250.00</f>
        <v>0.0</v>
      </c>
      <c r="AF10" t="n" s="5">
        <f>(AD10)-(AE10)</f>
        <v>0.0</v>
      </c>
      <c r="AG10" t="n" s="6">
        <f>IF(AE10=0,"",(AD10)/(AE10))</f>
        <v>0.0</v>
      </c>
      <c r="AH10" t="n" s="5">
        <f>-310.00</f>
        <v>0.0</v>
      </c>
      <c r="AI10" t="n" s="5">
        <f>-250.00</f>
        <v>0.0</v>
      </c>
      <c r="AJ10" t="n" s="5">
        <f>(AH10)-(AI10)</f>
        <v>0.0</v>
      </c>
      <c r="AK10" t="n" s="6">
        <f>IF(AI10=0,"",(AH10)/(AI10))</f>
        <v>0.0</v>
      </c>
      <c r="AL10" t="n" s="5">
        <f>-335.00</f>
        <v>0.0</v>
      </c>
      <c r="AM10" t="n" s="5">
        <f>-250.00</f>
        <v>0.0</v>
      </c>
      <c r="AN10" t="n" s="5">
        <f>(AL10)-(AM10)</f>
        <v>0.0</v>
      </c>
      <c r="AO10" t="n" s="6">
        <f>IF(AM10=0,"",(AL10)/(AM10))</f>
        <v>0.0</v>
      </c>
      <c r="AP10" t="n" s="5">
        <f>-305.00</f>
        <v>0.0</v>
      </c>
      <c r="AQ10" t="n" s="5">
        <f>-250.00</f>
        <v>0.0</v>
      </c>
      <c r="AR10" t="n" s="5">
        <f>(AP10)-(AQ10)</f>
        <v>0.0</v>
      </c>
      <c r="AS10" t="n" s="6">
        <f>IF(AQ10=0,"",(AP10)/(AQ10))</f>
        <v>0.0</v>
      </c>
      <c r="AT10" t="n" s="5">
        <f>-300.00</f>
        <v>0.0</v>
      </c>
      <c r="AU10" t="n" s="5">
        <f>-250.00</f>
        <v>0.0</v>
      </c>
      <c r="AV10" t="n" s="5">
        <f>(AT10)-(AU10)</f>
        <v>0.0</v>
      </c>
      <c r="AW10" t="n" s="6">
        <f>IF(AU10=0,"",(AT10)/(AU10))</f>
        <v>0.0</v>
      </c>
      <c r="AX10" t="n" s="5">
        <f>(((((((((((B10)+(F10))+(J10))+(N10))+(R10))+(V10))+(Z10))+(AD10))+(AH10))+(AL10))+(AP10))+(AT10)</f>
        <v>0.0</v>
      </c>
      <c r="AY10" t="n" s="5">
        <f>(((((((((((C10)+(G10))+(K10))+(O10))+(S10))+(W10))+(AA10))+(AE10))+(AI10))+(AM10))+(AQ10))+(AU10)</f>
        <v>0.0</v>
      </c>
      <c r="AZ10" t="n" s="5">
        <f>(AX10)-(AY10)</f>
        <v>0.0</v>
      </c>
      <c r="BA10" t="n" s="6">
        <f>IF(AY10=0,"",(AX10)/(AY10))</f>
        <v>0.0</v>
      </c>
    </row>
    <row r="11">
      <c r="A11" t="s" s="3">
        <v>21</v>
      </c>
      <c r="B11" t="n" s="5">
        <f>40.00</f>
        <v>0.0</v>
      </c>
      <c r="C11" t="n" s="5">
        <f>200.00</f>
        <v>0.0</v>
      </c>
      <c r="D11" t="n" s="5">
        <f>(B11)-(C11)</f>
        <v>0.0</v>
      </c>
      <c r="E11" t="n" s="6">
        <f>IF(C11=0,"",(B11)/(C11))</f>
        <v>0.0</v>
      </c>
      <c r="F11" s="4"/>
      <c r="G11" t="n" s="5">
        <f>200.00</f>
        <v>0.0</v>
      </c>
      <c r="H11" t="n" s="5">
        <f>(F11)-(G11)</f>
        <v>0.0</v>
      </c>
      <c r="I11" t="n" s="6">
        <f>IF(G11=0,"",(F11)/(G11))</f>
        <v>0.0</v>
      </c>
      <c r="J11" t="n" s="5">
        <f>50.00</f>
        <v>0.0</v>
      </c>
      <c r="K11" t="n" s="5">
        <f>200.00</f>
        <v>0.0</v>
      </c>
      <c r="L11" t="n" s="5">
        <f>(J11)-(K11)</f>
        <v>0.0</v>
      </c>
      <c r="M11" t="n" s="6">
        <f>IF(K11=0,"",(J11)/(K11))</f>
        <v>0.0</v>
      </c>
      <c r="N11" t="n" s="5">
        <f>40.00</f>
        <v>0.0</v>
      </c>
      <c r="O11" t="n" s="5">
        <f>200.00</f>
        <v>0.0</v>
      </c>
      <c r="P11" t="n" s="5">
        <f>(N11)-(O11)</f>
        <v>0.0</v>
      </c>
      <c r="Q11" t="n" s="6">
        <f>IF(O11=0,"",(N11)/(O11))</f>
        <v>0.0</v>
      </c>
      <c r="R11" t="n" s="5">
        <f>140.00</f>
        <v>0.0</v>
      </c>
      <c r="S11" t="n" s="5">
        <f>200.00</f>
        <v>0.0</v>
      </c>
      <c r="T11" t="n" s="5">
        <f>(R11)-(S11)</f>
        <v>0.0</v>
      </c>
      <c r="U11" t="n" s="6">
        <f>IF(S11=0,"",(R11)/(S11))</f>
        <v>0.0</v>
      </c>
      <c r="V11" t="n" s="5">
        <f>60.00</f>
        <v>0.0</v>
      </c>
      <c r="W11" t="n" s="5">
        <f>200.00</f>
        <v>0.0</v>
      </c>
      <c r="X11" t="n" s="5">
        <f>(V11)-(W11)</f>
        <v>0.0</v>
      </c>
      <c r="Y11" t="n" s="6">
        <f>IF(W11=0,"",(V11)/(W11))</f>
        <v>0.0</v>
      </c>
      <c r="Z11" t="n" s="5">
        <f>1151.75</f>
        <v>0.0</v>
      </c>
      <c r="AA11" t="n" s="5">
        <f>200.00</f>
        <v>0.0</v>
      </c>
      <c r="AB11" t="n" s="5">
        <f>(Z11)-(AA11)</f>
        <v>0.0</v>
      </c>
      <c r="AC11" t="n" s="6">
        <f>IF(AA11=0,"",(Z11)/(AA11))</f>
        <v>0.0</v>
      </c>
      <c r="AD11" t="n" s="5">
        <f>38.25</f>
        <v>0.0</v>
      </c>
      <c r="AE11" t="n" s="5">
        <f>200.00</f>
        <v>0.0</v>
      </c>
      <c r="AF11" t="n" s="5">
        <f>(AD11)-(AE11)</f>
        <v>0.0</v>
      </c>
      <c r="AG11" t="n" s="6">
        <f>IF(AE11=0,"",(AD11)/(AE11))</f>
        <v>0.0</v>
      </c>
      <c r="AH11" t="n" s="5">
        <f>80.00</f>
        <v>0.0</v>
      </c>
      <c r="AI11" t="n" s="5">
        <f>200.00</f>
        <v>0.0</v>
      </c>
      <c r="AJ11" t="n" s="5">
        <f>(AH11)-(AI11)</f>
        <v>0.0</v>
      </c>
      <c r="AK11" t="n" s="6">
        <f>IF(AI11=0,"",(AH11)/(AI11))</f>
        <v>0.0</v>
      </c>
      <c r="AL11" t="n" s="5">
        <f>360.00</f>
        <v>0.0</v>
      </c>
      <c r="AM11" t="n" s="5">
        <f>200.00</f>
        <v>0.0</v>
      </c>
      <c r="AN11" t="n" s="5">
        <f>(AL11)-(AM11)</f>
        <v>0.0</v>
      </c>
      <c r="AO11" t="n" s="6">
        <f>IF(AM11=0,"",(AL11)/(AM11))</f>
        <v>0.0</v>
      </c>
      <c r="AP11" t="n" s="5">
        <f>20.00</f>
        <v>0.0</v>
      </c>
      <c r="AQ11" t="n" s="5">
        <f>200.00</f>
        <v>0.0</v>
      </c>
      <c r="AR11" t="n" s="5">
        <f>(AP11)-(AQ11)</f>
        <v>0.0</v>
      </c>
      <c r="AS11" t="n" s="6">
        <f>IF(AQ11=0,"",(AP11)/(AQ11))</f>
        <v>0.0</v>
      </c>
      <c r="AT11" t="n" s="5">
        <f>60.00</f>
        <v>0.0</v>
      </c>
      <c r="AU11" t="n" s="5">
        <f>200.00</f>
        <v>0.0</v>
      </c>
      <c r="AV11" t="n" s="5">
        <f>(AT11)-(AU11)</f>
        <v>0.0</v>
      </c>
      <c r="AW11" t="n" s="6">
        <f>IF(AU11=0,"",(AT11)/(AU11))</f>
        <v>0.0</v>
      </c>
      <c r="AX11" t="n" s="5">
        <f>(((((((((((B11)+(F11))+(J11))+(N11))+(R11))+(V11))+(Z11))+(AD11))+(AH11))+(AL11))+(AP11))+(AT11)</f>
        <v>0.0</v>
      </c>
      <c r="AY11" t="n" s="5">
        <f>(((((((((((C11)+(G11))+(K11))+(O11))+(S11))+(W11))+(AA11))+(AE11))+(AI11))+(AM11))+(AQ11))+(AU11)</f>
        <v>0.0</v>
      </c>
      <c r="AZ11" t="n" s="5">
        <f>(AX11)-(AY11)</f>
        <v>0.0</v>
      </c>
      <c r="BA11" t="n" s="6">
        <f>IF(AY11=0,"",(AX11)/(AY11))</f>
        <v>0.0</v>
      </c>
    </row>
    <row r="12">
      <c r="A12" t="s" s="3">
        <v>22</v>
      </c>
      <c r="B12" s="4"/>
      <c r="C12" s="4"/>
      <c r="D12" t="n" s="5">
        <f>(B12)-(C12)</f>
        <v>0.0</v>
      </c>
      <c r="E12" t="n" s="6">
        <f>IF(C12=0,"",(B12)/(C12))</f>
        <v>0.0</v>
      </c>
      <c r="F12" s="4"/>
      <c r="G12" s="4"/>
      <c r="H12" t="n" s="5">
        <f>(F12)-(G12)</f>
        <v>0.0</v>
      </c>
      <c r="I12" t="n" s="6">
        <f>IF(G12=0,"",(F12)/(G12))</f>
        <v>0.0</v>
      </c>
      <c r="J12" s="4"/>
      <c r="K12" s="4"/>
      <c r="L12" t="n" s="5">
        <f>(J12)-(K12)</f>
        <v>0.0</v>
      </c>
      <c r="M12" t="n" s="6">
        <f>IF(K12=0,"",(J12)/(K12))</f>
        <v>0.0</v>
      </c>
      <c r="N12" s="4"/>
      <c r="O12" s="4"/>
      <c r="P12" t="n" s="5">
        <f>(N12)-(O12)</f>
        <v>0.0</v>
      </c>
      <c r="Q12" t="n" s="6">
        <f>IF(O12=0,"",(N12)/(O12))</f>
        <v>0.0</v>
      </c>
      <c r="R12" s="4"/>
      <c r="S12" s="4"/>
      <c r="T12" t="n" s="5">
        <f>(R12)-(S12)</f>
        <v>0.0</v>
      </c>
      <c r="U12" t="n" s="6">
        <f>IF(S12=0,"",(R12)/(S12))</f>
        <v>0.0</v>
      </c>
      <c r="V12" s="4"/>
      <c r="W12" s="4"/>
      <c r="X12" t="n" s="5">
        <f>(V12)-(W12)</f>
        <v>0.0</v>
      </c>
      <c r="Y12" t="n" s="6">
        <f>IF(W12=0,"",(V12)/(W12))</f>
        <v>0.0</v>
      </c>
      <c r="Z12" s="4"/>
      <c r="AA12" s="4"/>
      <c r="AB12" t="n" s="5">
        <f>(Z12)-(AA12)</f>
        <v>0.0</v>
      </c>
      <c r="AC12" t="n" s="6">
        <f>IF(AA12=0,"",(Z12)/(AA12))</f>
        <v>0.0</v>
      </c>
      <c r="AD12" s="4"/>
      <c r="AE12" s="4"/>
      <c r="AF12" t="n" s="5">
        <f>(AD12)-(AE12)</f>
        <v>0.0</v>
      </c>
      <c r="AG12" t="n" s="6">
        <f>IF(AE12=0,"",(AD12)/(AE12))</f>
        <v>0.0</v>
      </c>
      <c r="AH12" s="4"/>
      <c r="AI12" s="4"/>
      <c r="AJ12" t="n" s="5">
        <f>(AH12)-(AI12)</f>
        <v>0.0</v>
      </c>
      <c r="AK12" t="n" s="6">
        <f>IF(AI12=0,"",(AH12)/(AI12))</f>
        <v>0.0</v>
      </c>
      <c r="AL12" s="4"/>
      <c r="AM12" s="4"/>
      <c r="AN12" t="n" s="5">
        <f>(AL12)-(AM12)</f>
        <v>0.0</v>
      </c>
      <c r="AO12" t="n" s="6">
        <f>IF(AM12=0,"",(AL12)/(AM12))</f>
        <v>0.0</v>
      </c>
      <c r="AP12" s="4"/>
      <c r="AQ12" s="4"/>
      <c r="AR12" t="n" s="5">
        <f>(AP12)-(AQ12)</f>
        <v>0.0</v>
      </c>
      <c r="AS12" t="n" s="6">
        <f>IF(AQ12=0,"",(AP12)/(AQ12))</f>
        <v>0.0</v>
      </c>
      <c r="AT12" t="n" s="5">
        <f>80.00</f>
        <v>0.0</v>
      </c>
      <c r="AU12" s="4"/>
      <c r="AV12" t="n" s="5">
        <f>(AT12)-(AU12)</f>
        <v>0.0</v>
      </c>
      <c r="AW12" t="n" s="6">
        <f>IF(AU12=0,"",(AT12)/(AU12))</f>
        <v>0.0</v>
      </c>
      <c r="AX12" t="n" s="5">
        <f>(((((((((((B12)+(F12))+(J12))+(N12))+(R12))+(V12))+(Z12))+(AD12))+(AH12))+(AL12))+(AP12))+(AT12)</f>
        <v>0.0</v>
      </c>
      <c r="AY12" t="n" s="5">
        <f>(((((((((((C12)+(G12))+(K12))+(O12))+(S12))+(W12))+(AA12))+(AE12))+(AI12))+(AM12))+(AQ12))+(AU12)</f>
        <v>0.0</v>
      </c>
      <c r="AZ12" t="n" s="5">
        <f>(AX12)-(AY12)</f>
        <v>0.0</v>
      </c>
      <c r="BA12" t="n" s="6">
        <f>IF(AY12=0,"",(AX12)/(AY12))</f>
        <v>0.0</v>
      </c>
    </row>
    <row r="13">
      <c r="A13" t="s" s="3">
        <v>23</v>
      </c>
      <c r="B13" t="n" s="5">
        <f>0.00</f>
        <v>0.0</v>
      </c>
      <c r="C13" s="4"/>
      <c r="D13" t="n" s="5">
        <f>(B13)-(C13)</f>
        <v>0.0</v>
      </c>
      <c r="E13" t="n" s="6">
        <f>IF(C13=0,"",(B13)/(C13))</f>
        <v>0.0</v>
      </c>
      <c r="F13" t="n" s="5">
        <f>0.00</f>
        <v>0.0</v>
      </c>
      <c r="G13" s="4"/>
      <c r="H13" t="n" s="5">
        <f>(F13)-(G13)</f>
        <v>0.0</v>
      </c>
      <c r="I13" t="n" s="6">
        <f>IF(G13=0,"",(F13)/(G13))</f>
        <v>0.0</v>
      </c>
      <c r="J13" t="n" s="5">
        <f>0.00</f>
        <v>0.0</v>
      </c>
      <c r="K13" s="4"/>
      <c r="L13" t="n" s="5">
        <f>(J13)-(K13)</f>
        <v>0.0</v>
      </c>
      <c r="M13" t="n" s="6">
        <f>IF(K13=0,"",(J13)/(K13))</f>
        <v>0.0</v>
      </c>
      <c r="N13" t="n" s="5">
        <f>0.00</f>
        <v>0.0</v>
      </c>
      <c r="O13" s="4"/>
      <c r="P13" t="n" s="5">
        <f>(N13)-(O13)</f>
        <v>0.0</v>
      </c>
      <c r="Q13" t="n" s="6">
        <f>IF(O13=0,"",(N13)/(O13))</f>
        <v>0.0</v>
      </c>
      <c r="R13" t="n" s="5">
        <f>0.00</f>
        <v>0.0</v>
      </c>
      <c r="S13" s="4"/>
      <c r="T13" t="n" s="5">
        <f>(R13)-(S13)</f>
        <v>0.0</v>
      </c>
      <c r="U13" t="n" s="6">
        <f>IF(S13=0,"",(R13)/(S13))</f>
        <v>0.0</v>
      </c>
      <c r="V13" t="n" s="5">
        <f>0.00</f>
        <v>0.0</v>
      </c>
      <c r="W13" s="4"/>
      <c r="X13" t="n" s="5">
        <f>(V13)-(W13)</f>
        <v>0.0</v>
      </c>
      <c r="Y13" t="n" s="6">
        <f>IF(W13=0,"",(V13)/(W13))</f>
        <v>0.0</v>
      </c>
      <c r="Z13" t="n" s="5">
        <f>0.00</f>
        <v>0.0</v>
      </c>
      <c r="AA13" s="4"/>
      <c r="AB13" t="n" s="5">
        <f>(Z13)-(AA13)</f>
        <v>0.0</v>
      </c>
      <c r="AC13" t="n" s="6">
        <f>IF(AA13=0,"",(Z13)/(AA13))</f>
        <v>0.0</v>
      </c>
      <c r="AD13" t="n" s="5">
        <f>0.00</f>
        <v>0.0</v>
      </c>
      <c r="AE13" s="4"/>
      <c r="AF13" t="n" s="5">
        <f>(AD13)-(AE13)</f>
        <v>0.0</v>
      </c>
      <c r="AG13" t="n" s="6">
        <f>IF(AE13=0,"",(AD13)/(AE13))</f>
        <v>0.0</v>
      </c>
      <c r="AH13" t="n" s="5">
        <f>0.00</f>
        <v>0.0</v>
      </c>
      <c r="AI13" s="4"/>
      <c r="AJ13" t="n" s="5">
        <f>(AH13)-(AI13)</f>
        <v>0.0</v>
      </c>
      <c r="AK13" t="n" s="6">
        <f>IF(AI13=0,"",(AH13)/(AI13))</f>
        <v>0.0</v>
      </c>
      <c r="AL13" t="n" s="5">
        <f>0.00</f>
        <v>0.0</v>
      </c>
      <c r="AM13" s="4"/>
      <c r="AN13" t="n" s="5">
        <f>(AL13)-(AM13)</f>
        <v>0.0</v>
      </c>
      <c r="AO13" t="n" s="6">
        <f>IF(AM13=0,"",(AL13)/(AM13))</f>
        <v>0.0</v>
      </c>
      <c r="AP13" t="n" s="5">
        <f>0.00</f>
        <v>0.0</v>
      </c>
      <c r="AQ13" s="4"/>
      <c r="AR13" t="n" s="5">
        <f>(AP13)-(AQ13)</f>
        <v>0.0</v>
      </c>
      <c r="AS13" t="n" s="6">
        <f>IF(AQ13=0,"",(AP13)/(AQ13))</f>
        <v>0.0</v>
      </c>
      <c r="AT13" t="n" s="5">
        <f>0.00</f>
        <v>0.0</v>
      </c>
      <c r="AU13" s="4"/>
      <c r="AV13" t="n" s="5">
        <f>(AT13)-(AU13)</f>
        <v>0.0</v>
      </c>
      <c r="AW13" t="n" s="6">
        <f>IF(AU13=0,"",(AT13)/(AU13))</f>
        <v>0.0</v>
      </c>
      <c r="AX13" t="n" s="5">
        <f>(((((((((((B13)+(F13))+(J13))+(N13))+(R13))+(V13))+(Z13))+(AD13))+(AH13))+(AL13))+(AP13))+(AT13)</f>
        <v>0.0</v>
      </c>
      <c r="AY13" t="n" s="5">
        <f>(((((((((((C13)+(G13))+(K13))+(O13))+(S13))+(W13))+(AA13))+(AE13))+(AI13))+(AM13))+(AQ13))+(AU13)</f>
        <v>0.0</v>
      </c>
      <c r="AZ13" t="n" s="5">
        <f>(AX13)-(AY13)</f>
        <v>0.0</v>
      </c>
      <c r="BA13" t="n" s="6">
        <f>IF(AY13=0,"",(AX13)/(AY13))</f>
        <v>0.0</v>
      </c>
    </row>
    <row r="14">
      <c r="A14" t="s" s="3">
        <v>24</v>
      </c>
      <c r="B14" t="n" s="7">
        <f>(((((B8)+(B9))+(B10))+(B11))+(B12))+(B13)</f>
        <v>0.0</v>
      </c>
      <c r="C14" t="n" s="7">
        <f>(((((C8)+(C9))+(C10))+(C11))+(C12))+(C13)</f>
        <v>0.0</v>
      </c>
      <c r="D14" t="n" s="7">
        <f>(B14)-(C14)</f>
        <v>0.0</v>
      </c>
      <c r="E14" t="n" s="8">
        <f>IF(C14=0,"",(B14)/(C14))</f>
        <v>0.0</v>
      </c>
      <c r="F14" t="n" s="7">
        <f>(((((F8)+(F9))+(F10))+(F11))+(F12))+(F13)</f>
        <v>0.0</v>
      </c>
      <c r="G14" t="n" s="7">
        <f>(((((G8)+(G9))+(G10))+(G11))+(G12))+(G13)</f>
        <v>0.0</v>
      </c>
      <c r="H14" t="n" s="7">
        <f>(F14)-(G14)</f>
        <v>0.0</v>
      </c>
      <c r="I14" t="n" s="8">
        <f>IF(G14=0,"",(F14)/(G14))</f>
        <v>0.0</v>
      </c>
      <c r="J14" t="n" s="7">
        <f>(((((J8)+(J9))+(J10))+(J11))+(J12))+(J13)</f>
        <v>0.0</v>
      </c>
      <c r="K14" t="n" s="7">
        <f>(((((K8)+(K9))+(K10))+(K11))+(K12))+(K13)</f>
        <v>0.0</v>
      </c>
      <c r="L14" t="n" s="7">
        <f>(J14)-(K14)</f>
        <v>0.0</v>
      </c>
      <c r="M14" t="n" s="8">
        <f>IF(K14=0,"",(J14)/(K14))</f>
        <v>0.0</v>
      </c>
      <c r="N14" t="n" s="7">
        <f>(((((N8)+(N9))+(N10))+(N11))+(N12))+(N13)</f>
        <v>0.0</v>
      </c>
      <c r="O14" t="n" s="7">
        <f>(((((O8)+(O9))+(O10))+(O11))+(O12))+(O13)</f>
        <v>0.0</v>
      </c>
      <c r="P14" t="n" s="7">
        <f>(N14)-(O14)</f>
        <v>0.0</v>
      </c>
      <c r="Q14" t="n" s="8">
        <f>IF(O14=0,"",(N14)/(O14))</f>
        <v>0.0</v>
      </c>
      <c r="R14" t="n" s="7">
        <f>(((((R8)+(R9))+(R10))+(R11))+(R12))+(R13)</f>
        <v>0.0</v>
      </c>
      <c r="S14" t="n" s="7">
        <f>(((((S8)+(S9))+(S10))+(S11))+(S12))+(S13)</f>
        <v>0.0</v>
      </c>
      <c r="T14" t="n" s="7">
        <f>(R14)-(S14)</f>
        <v>0.0</v>
      </c>
      <c r="U14" t="n" s="8">
        <f>IF(S14=0,"",(R14)/(S14))</f>
        <v>0.0</v>
      </c>
      <c r="V14" t="n" s="7">
        <f>(((((V8)+(V9))+(V10))+(V11))+(V12))+(V13)</f>
        <v>0.0</v>
      </c>
      <c r="W14" t="n" s="7">
        <f>(((((W8)+(W9))+(W10))+(W11))+(W12))+(W13)</f>
        <v>0.0</v>
      </c>
      <c r="X14" t="n" s="7">
        <f>(V14)-(W14)</f>
        <v>0.0</v>
      </c>
      <c r="Y14" t="n" s="8">
        <f>IF(W14=0,"",(V14)/(W14))</f>
        <v>0.0</v>
      </c>
      <c r="Z14" t="n" s="7">
        <f>(((((Z8)+(Z9))+(Z10))+(Z11))+(Z12))+(Z13)</f>
        <v>0.0</v>
      </c>
      <c r="AA14" t="n" s="7">
        <f>(((((AA8)+(AA9))+(AA10))+(AA11))+(AA12))+(AA13)</f>
        <v>0.0</v>
      </c>
      <c r="AB14" t="n" s="7">
        <f>(Z14)-(AA14)</f>
        <v>0.0</v>
      </c>
      <c r="AC14" t="n" s="8">
        <f>IF(AA14=0,"",(Z14)/(AA14))</f>
        <v>0.0</v>
      </c>
      <c r="AD14" t="n" s="7">
        <f>(((((AD8)+(AD9))+(AD10))+(AD11))+(AD12))+(AD13)</f>
        <v>0.0</v>
      </c>
      <c r="AE14" t="n" s="7">
        <f>(((((AE8)+(AE9))+(AE10))+(AE11))+(AE12))+(AE13)</f>
        <v>0.0</v>
      </c>
      <c r="AF14" t="n" s="7">
        <f>(AD14)-(AE14)</f>
        <v>0.0</v>
      </c>
      <c r="AG14" t="n" s="8">
        <f>IF(AE14=0,"",(AD14)/(AE14))</f>
        <v>0.0</v>
      </c>
      <c r="AH14" t="n" s="7">
        <f>(((((AH8)+(AH9))+(AH10))+(AH11))+(AH12))+(AH13)</f>
        <v>0.0</v>
      </c>
      <c r="AI14" t="n" s="7">
        <f>(((((AI8)+(AI9))+(AI10))+(AI11))+(AI12))+(AI13)</f>
        <v>0.0</v>
      </c>
      <c r="AJ14" t="n" s="7">
        <f>(AH14)-(AI14)</f>
        <v>0.0</v>
      </c>
      <c r="AK14" t="n" s="8">
        <f>IF(AI14=0,"",(AH14)/(AI14))</f>
        <v>0.0</v>
      </c>
      <c r="AL14" t="n" s="7">
        <f>(((((AL8)+(AL9))+(AL10))+(AL11))+(AL12))+(AL13)</f>
        <v>0.0</v>
      </c>
      <c r="AM14" t="n" s="7">
        <f>(((((AM8)+(AM9))+(AM10))+(AM11))+(AM12))+(AM13)</f>
        <v>0.0</v>
      </c>
      <c r="AN14" t="n" s="7">
        <f>(AL14)-(AM14)</f>
        <v>0.0</v>
      </c>
      <c r="AO14" t="n" s="8">
        <f>IF(AM14=0,"",(AL14)/(AM14))</f>
        <v>0.0</v>
      </c>
      <c r="AP14" t="n" s="7">
        <f>(((((AP8)+(AP9))+(AP10))+(AP11))+(AP12))+(AP13)</f>
        <v>0.0</v>
      </c>
      <c r="AQ14" t="n" s="7">
        <f>(((((AQ8)+(AQ9))+(AQ10))+(AQ11))+(AQ12))+(AQ13)</f>
        <v>0.0</v>
      </c>
      <c r="AR14" t="n" s="7">
        <f>(AP14)-(AQ14)</f>
        <v>0.0</v>
      </c>
      <c r="AS14" t="n" s="8">
        <f>IF(AQ14=0,"",(AP14)/(AQ14))</f>
        <v>0.0</v>
      </c>
      <c r="AT14" t="n" s="7">
        <f>(((((AT8)+(AT9))+(AT10))+(AT11))+(AT12))+(AT13)</f>
        <v>0.0</v>
      </c>
      <c r="AU14" t="n" s="7">
        <f>(((((AU8)+(AU9))+(AU10))+(AU11))+(AU12))+(AU13)</f>
        <v>0.0</v>
      </c>
      <c r="AV14" t="n" s="7">
        <f>(AT14)-(AU14)</f>
        <v>0.0</v>
      </c>
      <c r="AW14" t="n" s="8">
        <f>IF(AU14=0,"",(AT14)/(AU14))</f>
        <v>0.0</v>
      </c>
      <c r="AX14" t="n" s="7">
        <f>(((((((((((B14)+(F14))+(J14))+(N14))+(R14))+(V14))+(Z14))+(AD14))+(AH14))+(AL14))+(AP14))+(AT14)</f>
        <v>0.0</v>
      </c>
      <c r="AY14" t="n" s="7">
        <f>(((((((((((C14)+(G14))+(K14))+(O14))+(S14))+(W14))+(AA14))+(AE14))+(AI14))+(AM14))+(AQ14))+(AU14)</f>
        <v>0.0</v>
      </c>
      <c r="AZ14" t="n" s="7">
        <f>(AX14)-(AY14)</f>
        <v>0.0</v>
      </c>
      <c r="BA14" t="n" s="8">
        <f>IF(AY14=0,"",(AX14)/(AY14))</f>
        <v>0.0</v>
      </c>
    </row>
    <row r="15">
      <c r="A15" t="s" s="3">
        <v>25</v>
      </c>
      <c r="B15" t="n" s="7">
        <f>(B14)-(0)</f>
        <v>0.0</v>
      </c>
      <c r="C15" t="n" s="7">
        <f>(C14)-(0)</f>
        <v>0.0</v>
      </c>
      <c r="D15" t="n" s="7">
        <f>(B15)-(C15)</f>
        <v>0.0</v>
      </c>
      <c r="E15" t="n" s="8">
        <f>IF(C15=0,"",(B15)/(C15))</f>
        <v>0.0</v>
      </c>
      <c r="F15" t="n" s="7">
        <f>(F14)-(0)</f>
        <v>0.0</v>
      </c>
      <c r="G15" t="n" s="7">
        <f>(G14)-(0)</f>
        <v>0.0</v>
      </c>
      <c r="H15" t="n" s="7">
        <f>(F15)-(G15)</f>
        <v>0.0</v>
      </c>
      <c r="I15" t="n" s="8">
        <f>IF(G15=0,"",(F15)/(G15))</f>
        <v>0.0</v>
      </c>
      <c r="J15" t="n" s="7">
        <f>(J14)-(0)</f>
        <v>0.0</v>
      </c>
      <c r="K15" t="n" s="7">
        <f>(K14)-(0)</f>
        <v>0.0</v>
      </c>
      <c r="L15" t="n" s="7">
        <f>(J15)-(K15)</f>
        <v>0.0</v>
      </c>
      <c r="M15" t="n" s="8">
        <f>IF(K15=0,"",(J15)/(K15))</f>
        <v>0.0</v>
      </c>
      <c r="N15" t="n" s="7">
        <f>(N14)-(0)</f>
        <v>0.0</v>
      </c>
      <c r="O15" t="n" s="7">
        <f>(O14)-(0)</f>
        <v>0.0</v>
      </c>
      <c r="P15" t="n" s="7">
        <f>(N15)-(O15)</f>
        <v>0.0</v>
      </c>
      <c r="Q15" t="n" s="8">
        <f>IF(O15=0,"",(N15)/(O15))</f>
        <v>0.0</v>
      </c>
      <c r="R15" t="n" s="7">
        <f>(R14)-(0)</f>
        <v>0.0</v>
      </c>
      <c r="S15" t="n" s="7">
        <f>(S14)-(0)</f>
        <v>0.0</v>
      </c>
      <c r="T15" t="n" s="7">
        <f>(R15)-(S15)</f>
        <v>0.0</v>
      </c>
      <c r="U15" t="n" s="8">
        <f>IF(S15=0,"",(R15)/(S15))</f>
        <v>0.0</v>
      </c>
      <c r="V15" t="n" s="7">
        <f>(V14)-(0)</f>
        <v>0.0</v>
      </c>
      <c r="W15" t="n" s="7">
        <f>(W14)-(0)</f>
        <v>0.0</v>
      </c>
      <c r="X15" t="n" s="7">
        <f>(V15)-(W15)</f>
        <v>0.0</v>
      </c>
      <c r="Y15" t="n" s="8">
        <f>IF(W15=0,"",(V15)/(W15))</f>
        <v>0.0</v>
      </c>
      <c r="Z15" t="n" s="7">
        <f>(Z14)-(0)</f>
        <v>0.0</v>
      </c>
      <c r="AA15" t="n" s="7">
        <f>(AA14)-(0)</f>
        <v>0.0</v>
      </c>
      <c r="AB15" t="n" s="7">
        <f>(Z15)-(AA15)</f>
        <v>0.0</v>
      </c>
      <c r="AC15" t="n" s="8">
        <f>IF(AA15=0,"",(Z15)/(AA15))</f>
        <v>0.0</v>
      </c>
      <c r="AD15" t="n" s="7">
        <f>(AD14)-(0)</f>
        <v>0.0</v>
      </c>
      <c r="AE15" t="n" s="7">
        <f>(AE14)-(0)</f>
        <v>0.0</v>
      </c>
      <c r="AF15" t="n" s="7">
        <f>(AD15)-(AE15)</f>
        <v>0.0</v>
      </c>
      <c r="AG15" t="n" s="8">
        <f>IF(AE15=0,"",(AD15)/(AE15))</f>
        <v>0.0</v>
      </c>
      <c r="AH15" t="n" s="7">
        <f>(AH14)-(0)</f>
        <v>0.0</v>
      </c>
      <c r="AI15" t="n" s="7">
        <f>(AI14)-(0)</f>
        <v>0.0</v>
      </c>
      <c r="AJ15" t="n" s="7">
        <f>(AH15)-(AI15)</f>
        <v>0.0</v>
      </c>
      <c r="AK15" t="n" s="8">
        <f>IF(AI15=0,"",(AH15)/(AI15))</f>
        <v>0.0</v>
      </c>
      <c r="AL15" t="n" s="7">
        <f>(AL14)-(0)</f>
        <v>0.0</v>
      </c>
      <c r="AM15" t="n" s="7">
        <f>(AM14)-(0)</f>
        <v>0.0</v>
      </c>
      <c r="AN15" t="n" s="7">
        <f>(AL15)-(AM15)</f>
        <v>0.0</v>
      </c>
      <c r="AO15" t="n" s="8">
        <f>IF(AM15=0,"",(AL15)/(AM15))</f>
        <v>0.0</v>
      </c>
      <c r="AP15" t="n" s="7">
        <f>(AP14)-(0)</f>
        <v>0.0</v>
      </c>
      <c r="AQ15" t="n" s="7">
        <f>(AQ14)-(0)</f>
        <v>0.0</v>
      </c>
      <c r="AR15" t="n" s="7">
        <f>(AP15)-(AQ15)</f>
        <v>0.0</v>
      </c>
      <c r="AS15" t="n" s="8">
        <f>IF(AQ15=0,"",(AP15)/(AQ15))</f>
        <v>0.0</v>
      </c>
      <c r="AT15" t="n" s="7">
        <f>(AT14)-(0)</f>
        <v>0.0</v>
      </c>
      <c r="AU15" t="n" s="7">
        <f>(AU14)-(0)</f>
        <v>0.0</v>
      </c>
      <c r="AV15" t="n" s="7">
        <f>(AT15)-(AU15)</f>
        <v>0.0</v>
      </c>
      <c r="AW15" t="n" s="8">
        <f>IF(AU15=0,"",(AT15)/(AU15))</f>
        <v>0.0</v>
      </c>
      <c r="AX15" t="n" s="7">
        <f>(((((((((((B15)+(F15))+(J15))+(N15))+(R15))+(V15))+(Z15))+(AD15))+(AH15))+(AL15))+(AP15))+(AT15)</f>
        <v>0.0</v>
      </c>
      <c r="AY15" t="n" s="7">
        <f>(((((((((((C15)+(G15))+(K15))+(O15))+(S15))+(W15))+(AA15))+(AE15))+(AI15))+(AM15))+(AQ15))+(AU15)</f>
        <v>0.0</v>
      </c>
      <c r="AZ15" t="n" s="7">
        <f>(AX15)-(AY15)</f>
        <v>0.0</v>
      </c>
      <c r="BA15" t="n" s="8">
        <f>IF(AY15=0,"",(AX15)/(AY15))</f>
        <v>0.0</v>
      </c>
    </row>
    <row r="16">
      <c r="A16" t="s" s="3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</row>
    <row r="17">
      <c r="A17" t="s" s="3">
        <v>27</v>
      </c>
      <c r="B17" t="n" s="5">
        <f>124.97</f>
        <v>0.0</v>
      </c>
      <c r="C17" t="n" s="5">
        <f>150.00</f>
        <v>0.0</v>
      </c>
      <c r="D17" t="n" s="5">
        <f>(B17)-(C17)</f>
        <v>0.0</v>
      </c>
      <c r="E17" t="n" s="6">
        <f>IF(C17=0,"",(B17)/(C17))</f>
        <v>0.0</v>
      </c>
      <c r="F17" t="n" s="5">
        <f>132.49</f>
        <v>0.0</v>
      </c>
      <c r="G17" t="n" s="5">
        <f>150.00</f>
        <v>0.0</v>
      </c>
      <c r="H17" t="n" s="5">
        <f>(F17)-(G17)</f>
        <v>0.0</v>
      </c>
      <c r="I17" t="n" s="6">
        <f>IF(G17=0,"",(F17)/(G17))</f>
        <v>0.0</v>
      </c>
      <c r="J17" t="n" s="5">
        <f>129.65</f>
        <v>0.0</v>
      </c>
      <c r="K17" t="n" s="5">
        <f>150.00</f>
        <v>0.0</v>
      </c>
      <c r="L17" t="n" s="5">
        <f>(J17)-(K17)</f>
        <v>0.0</v>
      </c>
      <c r="M17" t="n" s="6">
        <f>IF(K17=0,"",(J17)/(K17))</f>
        <v>0.0</v>
      </c>
      <c r="N17" t="n" s="5">
        <f>131.00</f>
        <v>0.0</v>
      </c>
      <c r="O17" t="n" s="5">
        <f>150.00</f>
        <v>0.0</v>
      </c>
      <c r="P17" t="n" s="5">
        <f>(N17)-(O17)</f>
        <v>0.0</v>
      </c>
      <c r="Q17" t="n" s="6">
        <f>IF(O17=0,"",(N17)/(O17))</f>
        <v>0.0</v>
      </c>
      <c r="R17" t="n" s="5">
        <f>128.75</f>
        <v>0.0</v>
      </c>
      <c r="S17" t="n" s="5">
        <f>150.00</f>
        <v>0.0</v>
      </c>
      <c r="T17" t="n" s="5">
        <f>(R17)-(S17)</f>
        <v>0.0</v>
      </c>
      <c r="U17" t="n" s="6">
        <f>IF(S17=0,"",(R17)/(S17))</f>
        <v>0.0</v>
      </c>
      <c r="V17" t="n" s="5">
        <f>128.01</f>
        <v>0.0</v>
      </c>
      <c r="W17" t="n" s="5">
        <f>150.00</f>
        <v>0.0</v>
      </c>
      <c r="X17" t="n" s="5">
        <f>(V17)-(W17)</f>
        <v>0.0</v>
      </c>
      <c r="Y17" t="n" s="6">
        <f>IF(W17=0,"",(V17)/(W17))</f>
        <v>0.0</v>
      </c>
      <c r="Z17" t="n" s="5">
        <f>148.02</f>
        <v>0.0</v>
      </c>
      <c r="AA17" t="n" s="5">
        <f>150.00</f>
        <v>0.0</v>
      </c>
      <c r="AB17" t="n" s="5">
        <f>(Z17)-(AA17)</f>
        <v>0.0</v>
      </c>
      <c r="AC17" t="n" s="6">
        <f>IF(AA17=0,"",(Z17)/(AA17))</f>
        <v>0.0</v>
      </c>
      <c r="AD17" t="n" s="5">
        <f>135.43</f>
        <v>0.0</v>
      </c>
      <c r="AE17" t="n" s="5">
        <f>150.00</f>
        <v>0.0</v>
      </c>
      <c r="AF17" t="n" s="5">
        <f>(AD17)-(AE17)</f>
        <v>0.0</v>
      </c>
      <c r="AG17" t="n" s="6">
        <f>IF(AE17=0,"",(AD17)/(AE17))</f>
        <v>0.0</v>
      </c>
      <c r="AH17" t="n" s="5">
        <f>125.22</f>
        <v>0.0</v>
      </c>
      <c r="AI17" t="n" s="5">
        <f>150.00</f>
        <v>0.0</v>
      </c>
      <c r="AJ17" t="n" s="5">
        <f>(AH17)-(AI17)</f>
        <v>0.0</v>
      </c>
      <c r="AK17" t="n" s="6">
        <f>IF(AI17=0,"",(AH17)/(AI17))</f>
        <v>0.0</v>
      </c>
      <c r="AL17" t="n" s="5">
        <f>126.21</f>
        <v>0.0</v>
      </c>
      <c r="AM17" t="n" s="5">
        <f>150.00</f>
        <v>0.0</v>
      </c>
      <c r="AN17" t="n" s="5">
        <f>(AL17)-(AM17)</f>
        <v>0.0</v>
      </c>
      <c r="AO17" t="n" s="6">
        <f>IF(AM17=0,"",(AL17)/(AM17))</f>
        <v>0.0</v>
      </c>
      <c r="AP17" t="n" s="5">
        <f>130.97</f>
        <v>0.0</v>
      </c>
      <c r="AQ17" t="n" s="5">
        <f>150.00</f>
        <v>0.0</v>
      </c>
      <c r="AR17" t="n" s="5">
        <f>(AP17)-(AQ17)</f>
        <v>0.0</v>
      </c>
      <c r="AS17" t="n" s="6">
        <f>IF(AQ17=0,"",(AP17)/(AQ17))</f>
        <v>0.0</v>
      </c>
      <c r="AT17" t="n" s="5">
        <f>126.28</f>
        <v>0.0</v>
      </c>
      <c r="AU17" t="n" s="5">
        <f>150.00</f>
        <v>0.0</v>
      </c>
      <c r="AV17" t="n" s="5">
        <f>(AT17)-(AU17)</f>
        <v>0.0</v>
      </c>
      <c r="AW17" t="n" s="6">
        <f>IF(AU17=0,"",(AT17)/(AU17))</f>
        <v>0.0</v>
      </c>
      <c r="AX17" t="n" s="5">
        <f>(((((((((((B17)+(F17))+(J17))+(N17))+(R17))+(V17))+(Z17))+(AD17))+(AH17))+(AL17))+(AP17))+(AT17)</f>
        <v>0.0</v>
      </c>
      <c r="AY17" t="n" s="5">
        <f>(((((((((((C17)+(G17))+(K17))+(O17))+(S17))+(W17))+(AA17))+(AE17))+(AI17))+(AM17))+(AQ17))+(AU17)</f>
        <v>0.0</v>
      </c>
      <c r="AZ17" t="n" s="5">
        <f>(AX17)-(AY17)</f>
        <v>0.0</v>
      </c>
      <c r="BA17" t="n" s="6">
        <f>IF(AY17=0,"",(AX17)/(AY17))</f>
        <v>0.0</v>
      </c>
    </row>
    <row r="18">
      <c r="A18" t="s" s="3">
        <v>28</v>
      </c>
      <c r="B18" t="n" s="5">
        <f>2263.25</f>
        <v>0.0</v>
      </c>
      <c r="C18" t="n" s="5">
        <f>2425.00</f>
        <v>0.0</v>
      </c>
      <c r="D18" t="n" s="5">
        <f>(B18)-(C18)</f>
        <v>0.0</v>
      </c>
      <c r="E18" t="n" s="6">
        <f>IF(C18=0,"",(B18)/(C18))</f>
        <v>0.0</v>
      </c>
      <c r="F18" t="n" s="5">
        <f>2263.25</f>
        <v>0.0</v>
      </c>
      <c r="G18" t="n" s="5">
        <f>2425.00</f>
        <v>0.0</v>
      </c>
      <c r="H18" t="n" s="5">
        <f>(F18)-(G18)</f>
        <v>0.0</v>
      </c>
      <c r="I18" t="n" s="6">
        <f>IF(G18=0,"",(F18)/(G18))</f>
        <v>0.0</v>
      </c>
      <c r="J18" t="n" s="5">
        <f>2263.25</f>
        <v>0.0</v>
      </c>
      <c r="K18" t="n" s="5">
        <f>2425.00</f>
        <v>0.0</v>
      </c>
      <c r="L18" t="n" s="5">
        <f>(J18)-(K18)</f>
        <v>0.0</v>
      </c>
      <c r="M18" t="n" s="6">
        <f>IF(K18=0,"",(J18)/(K18))</f>
        <v>0.0</v>
      </c>
      <c r="N18" t="n" s="5">
        <f>2286.09</f>
        <v>0.0</v>
      </c>
      <c r="O18" t="n" s="5">
        <f>2425.00</f>
        <v>0.0</v>
      </c>
      <c r="P18" t="n" s="5">
        <f>(N18)-(O18)</f>
        <v>0.0</v>
      </c>
      <c r="Q18" t="n" s="6">
        <f>IF(O18=0,"",(N18)/(O18))</f>
        <v>0.0</v>
      </c>
      <c r="R18" t="n" s="5">
        <f>2270.00</f>
        <v>0.0</v>
      </c>
      <c r="S18" t="n" s="5">
        <f>2425.00</f>
        <v>0.0</v>
      </c>
      <c r="T18" t="n" s="5">
        <f>(R18)-(S18)</f>
        <v>0.0</v>
      </c>
      <c r="U18" t="n" s="6">
        <f>IF(S18=0,"",(R18)/(S18))</f>
        <v>0.0</v>
      </c>
      <c r="V18" t="n" s="5">
        <f>2270.00</f>
        <v>0.0</v>
      </c>
      <c r="W18" t="n" s="5">
        <f>2425.00</f>
        <v>0.0</v>
      </c>
      <c r="X18" t="n" s="5">
        <f>(V18)-(W18)</f>
        <v>0.0</v>
      </c>
      <c r="Y18" t="n" s="6">
        <f>IF(W18=0,"",(V18)/(W18))</f>
        <v>0.0</v>
      </c>
      <c r="Z18" t="n" s="5">
        <f>2270.00</f>
        <v>0.0</v>
      </c>
      <c r="AA18" t="n" s="5">
        <f>2425.00</f>
        <v>0.0</v>
      </c>
      <c r="AB18" t="n" s="5">
        <f>(Z18)-(AA18)</f>
        <v>0.0</v>
      </c>
      <c r="AC18" t="n" s="6">
        <f>IF(AA18=0,"",(Z18)/(AA18))</f>
        <v>0.0</v>
      </c>
      <c r="AD18" t="n" s="5">
        <f>2340.91</f>
        <v>0.0</v>
      </c>
      <c r="AE18" t="n" s="5">
        <f>2425.00</f>
        <v>0.0</v>
      </c>
      <c r="AF18" t="n" s="5">
        <f>(AD18)-(AE18)</f>
        <v>0.0</v>
      </c>
      <c r="AG18" t="n" s="6">
        <f>IF(AE18=0,"",(AD18)/(AE18))</f>
        <v>0.0</v>
      </c>
      <c r="AH18" t="n" s="5">
        <f>2340.91</f>
        <v>0.0</v>
      </c>
      <c r="AI18" t="n" s="5">
        <f>2425.00</f>
        <v>0.0</v>
      </c>
      <c r="AJ18" t="n" s="5">
        <f>(AH18)-(AI18)</f>
        <v>0.0</v>
      </c>
      <c r="AK18" t="n" s="6">
        <f>IF(AI18=0,"",(AH18)/(AI18))</f>
        <v>0.0</v>
      </c>
      <c r="AL18" t="n" s="5">
        <f>2340.91</f>
        <v>0.0</v>
      </c>
      <c r="AM18" t="n" s="5">
        <f>2425.00</f>
        <v>0.0</v>
      </c>
      <c r="AN18" t="n" s="5">
        <f>(AL18)-(AM18)</f>
        <v>0.0</v>
      </c>
      <c r="AO18" t="n" s="6">
        <f>IF(AM18=0,"",(AL18)/(AM18))</f>
        <v>0.0</v>
      </c>
      <c r="AP18" t="n" s="5">
        <f>2745.91</f>
        <v>0.0</v>
      </c>
      <c r="AQ18" t="n" s="5">
        <f>2425.00</f>
        <v>0.0</v>
      </c>
      <c r="AR18" t="n" s="5">
        <f>(AP18)-(AQ18)</f>
        <v>0.0</v>
      </c>
      <c r="AS18" t="n" s="6">
        <f>IF(AQ18=0,"",(AP18)/(AQ18))</f>
        <v>0.0</v>
      </c>
      <c r="AT18" t="n" s="5">
        <f>2340.91</f>
        <v>0.0</v>
      </c>
      <c r="AU18" t="n" s="5">
        <f>2425.00</f>
        <v>0.0</v>
      </c>
      <c r="AV18" t="n" s="5">
        <f>(AT18)-(AU18)</f>
        <v>0.0</v>
      </c>
      <c r="AW18" t="n" s="6">
        <f>IF(AU18=0,"",(AT18)/(AU18))</f>
        <v>0.0</v>
      </c>
      <c r="AX18" t="n" s="5">
        <f>(((((((((((B18)+(F18))+(J18))+(N18))+(R18))+(V18))+(Z18))+(AD18))+(AH18))+(AL18))+(AP18))+(AT18)</f>
        <v>0.0</v>
      </c>
      <c r="AY18" t="n" s="5">
        <f>(((((((((((C18)+(G18))+(K18))+(O18))+(S18))+(W18))+(AA18))+(AE18))+(AI18))+(AM18))+(AQ18))+(AU18)</f>
        <v>0.0</v>
      </c>
      <c r="AZ18" t="n" s="5">
        <f>(AX18)-(AY18)</f>
        <v>0.0</v>
      </c>
      <c r="BA18" t="n" s="6">
        <f>IF(AY18=0,"",(AX18)/(AY18))</f>
        <v>0.0</v>
      </c>
    </row>
    <row r="19">
      <c r="A19" t="s" s="3">
        <v>29</v>
      </c>
      <c r="B19" s="4"/>
      <c r="C19" t="n" s="5">
        <f>10.00</f>
        <v>0.0</v>
      </c>
      <c r="D19" t="n" s="5">
        <f>(B19)-(C19)</f>
        <v>0.0</v>
      </c>
      <c r="E19" t="n" s="6">
        <f>IF(C19=0,"",(B19)/(C19))</f>
        <v>0.0</v>
      </c>
      <c r="F19" s="4"/>
      <c r="G19" t="n" s="5">
        <f>10.00</f>
        <v>0.0</v>
      </c>
      <c r="H19" t="n" s="5">
        <f>(F19)-(G19)</f>
        <v>0.0</v>
      </c>
      <c r="I19" t="n" s="6">
        <f>IF(G19=0,"",(F19)/(G19))</f>
        <v>0.0</v>
      </c>
      <c r="J19" t="n" s="5">
        <f>123.66</f>
        <v>0.0</v>
      </c>
      <c r="K19" t="n" s="5">
        <f>10.00</f>
        <v>0.0</v>
      </c>
      <c r="L19" t="n" s="5">
        <f>(J19)-(K19)</f>
        <v>0.0</v>
      </c>
      <c r="M19" t="n" s="6">
        <f>IF(K19=0,"",(J19)/(K19))</f>
        <v>0.0</v>
      </c>
      <c r="N19" s="4"/>
      <c r="O19" t="n" s="5">
        <f>10.00</f>
        <v>0.0</v>
      </c>
      <c r="P19" t="n" s="5">
        <f>(N19)-(O19)</f>
        <v>0.0</v>
      </c>
      <c r="Q19" t="n" s="6">
        <f>IF(O19=0,"",(N19)/(O19))</f>
        <v>0.0</v>
      </c>
      <c r="R19" s="4"/>
      <c r="S19" t="n" s="5">
        <f>10.00</f>
        <v>0.0</v>
      </c>
      <c r="T19" t="n" s="5">
        <f>(R19)-(S19)</f>
        <v>0.0</v>
      </c>
      <c r="U19" t="n" s="6">
        <f>IF(S19=0,"",(R19)/(S19))</f>
        <v>0.0</v>
      </c>
      <c r="V19" s="4"/>
      <c r="W19" t="n" s="5">
        <f>10.00</f>
        <v>0.0</v>
      </c>
      <c r="X19" t="n" s="5">
        <f>(V19)-(W19)</f>
        <v>0.0</v>
      </c>
      <c r="Y19" t="n" s="6">
        <f>IF(W19=0,"",(V19)/(W19))</f>
        <v>0.0</v>
      </c>
      <c r="Z19" s="4"/>
      <c r="AA19" t="n" s="5">
        <f>10.00</f>
        <v>0.0</v>
      </c>
      <c r="AB19" t="n" s="5">
        <f>(Z19)-(AA19)</f>
        <v>0.0</v>
      </c>
      <c r="AC19" t="n" s="6">
        <f>IF(AA19=0,"",(Z19)/(AA19))</f>
        <v>0.0</v>
      </c>
      <c r="AD19" s="4"/>
      <c r="AE19" t="n" s="5">
        <f>10.00</f>
        <v>0.0</v>
      </c>
      <c r="AF19" t="n" s="5">
        <f>(AD19)-(AE19)</f>
        <v>0.0</v>
      </c>
      <c r="AG19" t="n" s="6">
        <f>IF(AE19=0,"",(AD19)/(AE19))</f>
        <v>0.0</v>
      </c>
      <c r="AH19" s="4"/>
      <c r="AI19" t="n" s="5">
        <f>10.00</f>
        <v>0.0</v>
      </c>
      <c r="AJ19" t="n" s="5">
        <f>(AH19)-(AI19)</f>
        <v>0.0</v>
      </c>
      <c r="AK19" t="n" s="6">
        <f>IF(AI19=0,"",(AH19)/(AI19))</f>
        <v>0.0</v>
      </c>
      <c r="AL19" s="4"/>
      <c r="AM19" t="n" s="5">
        <f>10.00</f>
        <v>0.0</v>
      </c>
      <c r="AN19" t="n" s="5">
        <f>(AL19)-(AM19)</f>
        <v>0.0</v>
      </c>
      <c r="AO19" t="n" s="6">
        <f>IF(AM19=0,"",(AL19)/(AM19))</f>
        <v>0.0</v>
      </c>
      <c r="AP19" s="4"/>
      <c r="AQ19" t="n" s="5">
        <f>10.00</f>
        <v>0.0</v>
      </c>
      <c r="AR19" t="n" s="5">
        <f>(AP19)-(AQ19)</f>
        <v>0.0</v>
      </c>
      <c r="AS19" t="n" s="6">
        <f>IF(AQ19=0,"",(AP19)/(AQ19))</f>
        <v>0.0</v>
      </c>
      <c r="AT19" t="n" s="5">
        <f>180.00</f>
        <v>0.0</v>
      </c>
      <c r="AU19" t="n" s="5">
        <f>10.00</f>
        <v>0.0</v>
      </c>
      <c r="AV19" t="n" s="5">
        <f>(AT19)-(AU19)</f>
        <v>0.0</v>
      </c>
      <c r="AW19" t="n" s="6">
        <f>IF(AU19=0,"",(AT19)/(AU19))</f>
        <v>0.0</v>
      </c>
      <c r="AX19" t="n" s="5">
        <f>(((((((((((B19)+(F19))+(J19))+(N19))+(R19))+(V19))+(Z19))+(AD19))+(AH19))+(AL19))+(AP19))+(AT19)</f>
        <v>0.0</v>
      </c>
      <c r="AY19" t="n" s="5">
        <f>(((((((((((C19)+(G19))+(K19))+(O19))+(S19))+(W19))+(AA19))+(AE19))+(AI19))+(AM19))+(AQ19))+(AU19)</f>
        <v>0.0</v>
      </c>
      <c r="AZ19" t="n" s="5">
        <f>(AX19)-(AY19)</f>
        <v>0.0</v>
      </c>
      <c r="BA19" t="n" s="6">
        <f>IF(AY19=0,"",(AX19)/(AY19))</f>
        <v>0.0</v>
      </c>
    </row>
    <row r="20">
      <c r="A20" t="s" s="3">
        <v>30</v>
      </c>
      <c r="B20" s="4"/>
      <c r="C20" t="n" s="5">
        <f>0.00</f>
        <v>0.0</v>
      </c>
      <c r="D20" t="n" s="5">
        <f>(B20)-(C20)</f>
        <v>0.0</v>
      </c>
      <c r="E20" t="n" s="6">
        <f>IF(C20=0,"",(B20)/(C20))</f>
        <v>0.0</v>
      </c>
      <c r="F20" s="4"/>
      <c r="G20" t="n" s="5">
        <f>0.00</f>
        <v>0.0</v>
      </c>
      <c r="H20" t="n" s="5">
        <f>(F20)-(G20)</f>
        <v>0.0</v>
      </c>
      <c r="I20" t="n" s="6">
        <f>IF(G20=0,"",(F20)/(G20))</f>
        <v>0.0</v>
      </c>
      <c r="J20" t="n" s="5">
        <f>300.00</f>
        <v>0.0</v>
      </c>
      <c r="K20" t="n" s="5">
        <f>0.00</f>
        <v>0.0</v>
      </c>
      <c r="L20" t="n" s="5">
        <f>(J20)-(K20)</f>
        <v>0.0</v>
      </c>
      <c r="M20" t="n" s="6">
        <f>IF(K20=0,"",(J20)/(K20))</f>
        <v>0.0</v>
      </c>
      <c r="N20" s="4"/>
      <c r="O20" t="n" s="5">
        <f>0.00</f>
        <v>0.0</v>
      </c>
      <c r="P20" t="n" s="5">
        <f>(N20)-(O20)</f>
        <v>0.0</v>
      </c>
      <c r="Q20" t="n" s="6">
        <f>IF(O20=0,"",(N20)/(O20))</f>
        <v>0.0</v>
      </c>
      <c r="R20" t="n" s="5">
        <f>60.00</f>
        <v>0.0</v>
      </c>
      <c r="S20" t="n" s="5">
        <f>0.00</f>
        <v>0.0</v>
      </c>
      <c r="T20" t="n" s="5">
        <f>(R20)-(S20)</f>
        <v>0.0</v>
      </c>
      <c r="U20" t="n" s="6">
        <f>IF(S20=0,"",(R20)/(S20))</f>
        <v>0.0</v>
      </c>
      <c r="V20" t="n" s="5">
        <f>770.00</f>
        <v>0.0</v>
      </c>
      <c r="W20" t="n" s="5">
        <f>0.00</f>
        <v>0.0</v>
      </c>
      <c r="X20" t="n" s="5">
        <f>(V20)-(W20)</f>
        <v>0.0</v>
      </c>
      <c r="Y20" t="n" s="6">
        <f>IF(W20=0,"",(V20)/(W20))</f>
        <v>0.0</v>
      </c>
      <c r="Z20" t="n" s="5">
        <f>6.75</f>
        <v>0.0</v>
      </c>
      <c r="AA20" t="n" s="5">
        <f>0.00</f>
        <v>0.0</v>
      </c>
      <c r="AB20" t="n" s="5">
        <f>(Z20)-(AA20)</f>
        <v>0.0</v>
      </c>
      <c r="AC20" t="n" s="6">
        <f>IF(AA20=0,"",(Z20)/(AA20))</f>
        <v>0.0</v>
      </c>
      <c r="AD20" s="4"/>
      <c r="AE20" t="n" s="5">
        <f>0.00</f>
        <v>0.0</v>
      </c>
      <c r="AF20" t="n" s="5">
        <f>(AD20)-(AE20)</f>
        <v>0.0</v>
      </c>
      <c r="AG20" t="n" s="6">
        <f>IF(AE20=0,"",(AD20)/(AE20))</f>
        <v>0.0</v>
      </c>
      <c r="AH20" s="4"/>
      <c r="AI20" t="n" s="5">
        <f>0.00</f>
        <v>0.0</v>
      </c>
      <c r="AJ20" t="n" s="5">
        <f>(AH20)-(AI20)</f>
        <v>0.0</v>
      </c>
      <c r="AK20" t="n" s="6">
        <f>IF(AI20=0,"",(AH20)/(AI20))</f>
        <v>0.0</v>
      </c>
      <c r="AL20" s="4"/>
      <c r="AM20" t="n" s="5">
        <f>0.00</f>
        <v>0.0</v>
      </c>
      <c r="AN20" t="n" s="5">
        <f>(AL20)-(AM20)</f>
        <v>0.0</v>
      </c>
      <c r="AO20" t="n" s="6">
        <f>IF(AM20=0,"",(AL20)/(AM20))</f>
        <v>0.0</v>
      </c>
      <c r="AP20" s="4"/>
      <c r="AQ20" t="n" s="5">
        <f>0.00</f>
        <v>0.0</v>
      </c>
      <c r="AR20" t="n" s="5">
        <f>(AP20)-(AQ20)</f>
        <v>0.0</v>
      </c>
      <c r="AS20" t="n" s="6">
        <f>IF(AQ20=0,"",(AP20)/(AQ20))</f>
        <v>0.0</v>
      </c>
      <c r="AT20" s="4"/>
      <c r="AU20" t="n" s="5">
        <f>0.00</f>
        <v>0.0</v>
      </c>
      <c r="AV20" t="n" s="5">
        <f>(AT20)-(AU20)</f>
        <v>0.0</v>
      </c>
      <c r="AW20" t="n" s="6">
        <f>IF(AU20=0,"",(AT20)/(AU20))</f>
        <v>0.0</v>
      </c>
      <c r="AX20" t="n" s="5">
        <f>(((((((((((B20)+(F20))+(J20))+(N20))+(R20))+(V20))+(Z20))+(AD20))+(AH20))+(AL20))+(AP20))+(AT20)</f>
        <v>0.0</v>
      </c>
      <c r="AY20" t="n" s="5">
        <f>(((((((((((C20)+(G20))+(K20))+(O20))+(S20))+(W20))+(AA20))+(AE20))+(AI20))+(AM20))+(AQ20))+(AU20)</f>
        <v>0.0</v>
      </c>
      <c r="AZ20" t="n" s="5">
        <f>(AX20)-(AY20)</f>
        <v>0.0</v>
      </c>
      <c r="BA20" t="n" s="6">
        <f>IF(AY20=0,"",(AX20)/(AY20))</f>
        <v>0.0</v>
      </c>
    </row>
    <row r="21">
      <c r="A21" t="s" s="3">
        <v>31</v>
      </c>
      <c r="B21" t="n" s="5">
        <f>750.00</f>
        <v>0.0</v>
      </c>
      <c r="C21" t="n" s="5">
        <f>800.00</f>
        <v>0.0</v>
      </c>
      <c r="D21" t="n" s="5">
        <f>(B21)-(C21)</f>
        <v>0.0</v>
      </c>
      <c r="E21" t="n" s="6">
        <f>IF(C21=0,"",(B21)/(C21))</f>
        <v>0.0</v>
      </c>
      <c r="F21" t="n" s="5">
        <f>800.00</f>
        <v>0.0</v>
      </c>
      <c r="G21" t="n" s="5">
        <f>800.00</f>
        <v>0.0</v>
      </c>
      <c r="H21" t="n" s="5">
        <f>(F21)-(G21)</f>
        <v>0.0</v>
      </c>
      <c r="I21" t="n" s="6">
        <f>IF(G21=0,"",(F21)/(G21))</f>
        <v>0.0</v>
      </c>
      <c r="J21" t="n" s="5">
        <f>800.00</f>
        <v>0.0</v>
      </c>
      <c r="K21" t="n" s="5">
        <f>800.00</f>
        <v>0.0</v>
      </c>
      <c r="L21" t="n" s="5">
        <f>(J21)-(K21)</f>
        <v>0.0</v>
      </c>
      <c r="M21" t="n" s="6">
        <f>IF(K21=0,"",(J21)/(K21))</f>
        <v>0.0</v>
      </c>
      <c r="N21" t="n" s="5">
        <f>800.00</f>
        <v>0.0</v>
      </c>
      <c r="O21" t="n" s="5">
        <f>800.00</f>
        <v>0.0</v>
      </c>
      <c r="P21" t="n" s="5">
        <f>(N21)-(O21)</f>
        <v>0.0</v>
      </c>
      <c r="Q21" t="n" s="6">
        <f>IF(O21=0,"",(N21)/(O21))</f>
        <v>0.0</v>
      </c>
      <c r="R21" t="n" s="5">
        <f>800.00</f>
        <v>0.0</v>
      </c>
      <c r="S21" t="n" s="5">
        <f>800.00</f>
        <v>0.0</v>
      </c>
      <c r="T21" t="n" s="5">
        <f>(R21)-(S21)</f>
        <v>0.0</v>
      </c>
      <c r="U21" t="n" s="6">
        <f>IF(S21=0,"",(R21)/(S21))</f>
        <v>0.0</v>
      </c>
      <c r="V21" t="n" s="5">
        <f>800.00</f>
        <v>0.0</v>
      </c>
      <c r="W21" t="n" s="5">
        <f>800.00</f>
        <v>0.0</v>
      </c>
      <c r="X21" t="n" s="5">
        <f>(V21)-(W21)</f>
        <v>0.0</v>
      </c>
      <c r="Y21" t="n" s="6">
        <f>IF(W21=0,"",(V21)/(W21))</f>
        <v>0.0</v>
      </c>
      <c r="Z21" t="n" s="5">
        <f>800.00</f>
        <v>0.0</v>
      </c>
      <c r="AA21" t="n" s="5">
        <f>800.00</f>
        <v>0.0</v>
      </c>
      <c r="AB21" t="n" s="5">
        <f>(Z21)-(AA21)</f>
        <v>0.0</v>
      </c>
      <c r="AC21" t="n" s="6">
        <f>IF(AA21=0,"",(Z21)/(AA21))</f>
        <v>0.0</v>
      </c>
      <c r="AD21" t="n" s="5">
        <f>800.00</f>
        <v>0.0</v>
      </c>
      <c r="AE21" t="n" s="5">
        <f>800.00</f>
        <v>0.0</v>
      </c>
      <c r="AF21" t="n" s="5">
        <f>(AD21)-(AE21)</f>
        <v>0.0</v>
      </c>
      <c r="AG21" t="n" s="6">
        <f>IF(AE21=0,"",(AD21)/(AE21))</f>
        <v>0.0</v>
      </c>
      <c r="AH21" t="n" s="5">
        <f>800.00</f>
        <v>0.0</v>
      </c>
      <c r="AI21" t="n" s="5">
        <f>800.00</f>
        <v>0.0</v>
      </c>
      <c r="AJ21" t="n" s="5">
        <f>(AH21)-(AI21)</f>
        <v>0.0</v>
      </c>
      <c r="AK21" t="n" s="6">
        <f>IF(AI21=0,"",(AH21)/(AI21))</f>
        <v>0.0</v>
      </c>
      <c r="AL21" t="n" s="5">
        <f>800.00</f>
        <v>0.0</v>
      </c>
      <c r="AM21" t="n" s="5">
        <f>800.00</f>
        <v>0.0</v>
      </c>
      <c r="AN21" t="n" s="5">
        <f>(AL21)-(AM21)</f>
        <v>0.0</v>
      </c>
      <c r="AO21" t="n" s="6">
        <f>IF(AM21=0,"",(AL21)/(AM21))</f>
        <v>0.0</v>
      </c>
      <c r="AP21" t="n" s="5">
        <f>800.00</f>
        <v>0.0</v>
      </c>
      <c r="AQ21" t="n" s="5">
        <f>800.00</f>
        <v>0.0</v>
      </c>
      <c r="AR21" t="n" s="5">
        <f>(AP21)-(AQ21)</f>
        <v>0.0</v>
      </c>
      <c r="AS21" t="n" s="6">
        <f>IF(AQ21=0,"",(AP21)/(AQ21))</f>
        <v>0.0</v>
      </c>
      <c r="AT21" t="n" s="5">
        <f>1600.00</f>
        <v>0.0</v>
      </c>
      <c r="AU21" t="n" s="5">
        <f>800.00</f>
        <v>0.0</v>
      </c>
      <c r="AV21" t="n" s="5">
        <f>(AT21)-(AU21)</f>
        <v>0.0</v>
      </c>
      <c r="AW21" t="n" s="6">
        <f>IF(AU21=0,"",(AT21)/(AU21))</f>
        <v>0.0</v>
      </c>
      <c r="AX21" t="n" s="5">
        <f>(((((((((((B21)+(F21))+(J21))+(N21))+(R21))+(V21))+(Z21))+(AD21))+(AH21))+(AL21))+(AP21))+(AT21)</f>
        <v>0.0</v>
      </c>
      <c r="AY21" t="n" s="5">
        <f>(((((((((((C21)+(G21))+(K21))+(O21))+(S21))+(W21))+(AA21))+(AE21))+(AI21))+(AM21))+(AQ21))+(AU21)</f>
        <v>0.0</v>
      </c>
      <c r="AZ21" t="n" s="5">
        <f>(AX21)-(AY21)</f>
        <v>0.0</v>
      </c>
      <c r="BA21" t="n" s="6">
        <f>IF(AY21=0,"",(AX21)/(AY21))</f>
        <v>0.0</v>
      </c>
    </row>
    <row r="22">
      <c r="A22" t="s" s="3">
        <v>32</v>
      </c>
      <c r="B22" s="4"/>
      <c r="C22" t="n" s="5">
        <f>0.00</f>
        <v>0.0</v>
      </c>
      <c r="D22" t="n" s="5">
        <f>(B22)-(C22)</f>
        <v>0.0</v>
      </c>
      <c r="E22" t="n" s="6">
        <f>IF(C22=0,"",(B22)/(C22))</f>
        <v>0.0</v>
      </c>
      <c r="F22" s="4"/>
      <c r="G22" t="n" s="5">
        <f>0.00</f>
        <v>0.0</v>
      </c>
      <c r="H22" t="n" s="5">
        <f>(F22)-(G22)</f>
        <v>0.0</v>
      </c>
      <c r="I22" t="n" s="6">
        <f>IF(G22=0,"",(F22)/(G22))</f>
        <v>0.0</v>
      </c>
      <c r="J22" s="4"/>
      <c r="K22" t="n" s="5">
        <f>0.00</f>
        <v>0.0</v>
      </c>
      <c r="L22" t="n" s="5">
        <f>(J22)-(K22)</f>
        <v>0.0</v>
      </c>
      <c r="M22" t="n" s="6">
        <f>IF(K22=0,"",(J22)/(K22))</f>
        <v>0.0</v>
      </c>
      <c r="N22" s="4"/>
      <c r="O22" t="n" s="5">
        <f>0.00</f>
        <v>0.0</v>
      </c>
      <c r="P22" t="n" s="5">
        <f>(N22)-(O22)</f>
        <v>0.0</v>
      </c>
      <c r="Q22" t="n" s="6">
        <f>IF(O22=0,"",(N22)/(O22))</f>
        <v>0.0</v>
      </c>
      <c r="R22" s="4"/>
      <c r="S22" t="n" s="5">
        <f>150.00</f>
        <v>0.0</v>
      </c>
      <c r="T22" t="n" s="5">
        <f>(R22)-(S22)</f>
        <v>0.0</v>
      </c>
      <c r="U22" t="n" s="6">
        <f>IF(S22=0,"",(R22)/(S22))</f>
        <v>0.0</v>
      </c>
      <c r="V22" s="4"/>
      <c r="W22" t="n" s="5">
        <f>0.00</f>
        <v>0.0</v>
      </c>
      <c r="X22" t="n" s="5">
        <f>(V22)-(W22)</f>
        <v>0.0</v>
      </c>
      <c r="Y22" t="n" s="6">
        <f>IF(W22=0,"",(V22)/(W22))</f>
        <v>0.0</v>
      </c>
      <c r="Z22" s="4"/>
      <c r="AA22" t="n" s="5">
        <f>0.00</f>
        <v>0.0</v>
      </c>
      <c r="AB22" t="n" s="5">
        <f>(Z22)-(AA22)</f>
        <v>0.0</v>
      </c>
      <c r="AC22" t="n" s="6">
        <f>IF(AA22=0,"",(Z22)/(AA22))</f>
        <v>0.0</v>
      </c>
      <c r="AD22" s="4"/>
      <c r="AE22" t="n" s="5">
        <f>98.00</f>
        <v>0.0</v>
      </c>
      <c r="AF22" t="n" s="5">
        <f>(AD22)-(AE22)</f>
        <v>0.0</v>
      </c>
      <c r="AG22" t="n" s="6">
        <f>IF(AE22=0,"",(AD22)/(AE22))</f>
        <v>0.0</v>
      </c>
      <c r="AH22" s="4"/>
      <c r="AI22" t="n" s="5">
        <f>0.00</f>
        <v>0.0</v>
      </c>
      <c r="AJ22" t="n" s="5">
        <f>(AH22)-(AI22)</f>
        <v>0.0</v>
      </c>
      <c r="AK22" t="n" s="6">
        <f>IF(AI22=0,"",(AH22)/(AI22))</f>
        <v>0.0</v>
      </c>
      <c r="AL22" s="4"/>
      <c r="AM22" t="n" s="5">
        <f>0.00</f>
        <v>0.0</v>
      </c>
      <c r="AN22" t="n" s="5">
        <f>(AL22)-(AM22)</f>
        <v>0.0</v>
      </c>
      <c r="AO22" t="n" s="6">
        <f>IF(AM22=0,"",(AL22)/(AM22))</f>
        <v>0.0</v>
      </c>
      <c r="AP22" s="4"/>
      <c r="AQ22" t="n" s="5">
        <f>0.00</f>
        <v>0.0</v>
      </c>
      <c r="AR22" t="n" s="5">
        <f>(AP22)-(AQ22)</f>
        <v>0.0</v>
      </c>
      <c r="AS22" t="n" s="6">
        <f>IF(AQ22=0,"",(AP22)/(AQ22))</f>
        <v>0.0</v>
      </c>
      <c r="AT22" s="4"/>
      <c r="AU22" t="n" s="5">
        <f>0.00</f>
        <v>0.0</v>
      </c>
      <c r="AV22" t="n" s="5">
        <f>(AT22)-(AU22)</f>
        <v>0.0</v>
      </c>
      <c r="AW22" t="n" s="6">
        <f>IF(AU22=0,"",(AT22)/(AU22))</f>
        <v>0.0</v>
      </c>
      <c r="AX22" t="n" s="5">
        <f>(((((((((((B22)+(F22))+(J22))+(N22))+(R22))+(V22))+(Z22))+(AD22))+(AH22))+(AL22))+(AP22))+(AT22)</f>
        <v>0.0</v>
      </c>
      <c r="AY22" t="n" s="5">
        <f>(((((((((((C22)+(G22))+(K22))+(O22))+(S22))+(W22))+(AA22))+(AE22))+(AI22))+(AM22))+(AQ22))+(AU22)</f>
        <v>0.0</v>
      </c>
      <c r="AZ22" t="n" s="5">
        <f>(AX22)-(AY22)</f>
        <v>0.0</v>
      </c>
      <c r="BA22" t="n" s="6">
        <f>IF(AY22=0,"",(AX22)/(AY22))</f>
        <v>0.0</v>
      </c>
    </row>
    <row r="23">
      <c r="A23" t="s" s="3">
        <v>33</v>
      </c>
      <c r="B23" s="4"/>
      <c r="C23" t="n" s="5">
        <f>100.00</f>
        <v>0.0</v>
      </c>
      <c r="D23" t="n" s="5">
        <f>(B23)-(C23)</f>
        <v>0.0</v>
      </c>
      <c r="E23" t="n" s="6">
        <f>IF(C23=0,"",(B23)/(C23))</f>
        <v>0.0</v>
      </c>
      <c r="F23" s="4"/>
      <c r="G23" t="n" s="5">
        <f>100.00</f>
        <v>0.0</v>
      </c>
      <c r="H23" t="n" s="5">
        <f>(F23)-(G23)</f>
        <v>0.0</v>
      </c>
      <c r="I23" t="n" s="6">
        <f>IF(G23=0,"",(F23)/(G23))</f>
        <v>0.0</v>
      </c>
      <c r="J23" s="4"/>
      <c r="K23" t="n" s="5">
        <f>100.00</f>
        <v>0.0</v>
      </c>
      <c r="L23" t="n" s="5">
        <f>(J23)-(K23)</f>
        <v>0.0</v>
      </c>
      <c r="M23" t="n" s="6">
        <f>IF(K23=0,"",(J23)/(K23))</f>
        <v>0.0</v>
      </c>
      <c r="N23" s="4"/>
      <c r="O23" t="n" s="5">
        <f>100.00</f>
        <v>0.0</v>
      </c>
      <c r="P23" t="n" s="5">
        <f>(N23)-(O23)</f>
        <v>0.0</v>
      </c>
      <c r="Q23" t="n" s="6">
        <f>IF(O23=0,"",(N23)/(O23))</f>
        <v>0.0</v>
      </c>
      <c r="R23" s="4"/>
      <c r="S23" t="n" s="5">
        <f>100.00</f>
        <v>0.0</v>
      </c>
      <c r="T23" t="n" s="5">
        <f>(R23)-(S23)</f>
        <v>0.0</v>
      </c>
      <c r="U23" t="n" s="6">
        <f>IF(S23=0,"",(R23)/(S23))</f>
        <v>0.0</v>
      </c>
      <c r="V23" s="4"/>
      <c r="W23" t="n" s="5">
        <f>100.00</f>
        <v>0.0</v>
      </c>
      <c r="X23" t="n" s="5">
        <f>(V23)-(W23)</f>
        <v>0.0</v>
      </c>
      <c r="Y23" t="n" s="6">
        <f>IF(W23=0,"",(V23)/(W23))</f>
        <v>0.0</v>
      </c>
      <c r="Z23" s="4"/>
      <c r="AA23" t="n" s="5">
        <f>100.00</f>
        <v>0.0</v>
      </c>
      <c r="AB23" t="n" s="5">
        <f>(Z23)-(AA23)</f>
        <v>0.0</v>
      </c>
      <c r="AC23" t="n" s="6">
        <f>IF(AA23=0,"",(Z23)/(AA23))</f>
        <v>0.0</v>
      </c>
      <c r="AD23" s="4"/>
      <c r="AE23" t="n" s="5">
        <f>100.00</f>
        <v>0.0</v>
      </c>
      <c r="AF23" t="n" s="5">
        <f>(AD23)-(AE23)</f>
        <v>0.0</v>
      </c>
      <c r="AG23" t="n" s="6">
        <f>IF(AE23=0,"",(AD23)/(AE23))</f>
        <v>0.0</v>
      </c>
      <c r="AH23" s="4"/>
      <c r="AI23" t="n" s="5">
        <f>100.00</f>
        <v>0.0</v>
      </c>
      <c r="AJ23" t="n" s="5">
        <f>(AH23)-(AI23)</f>
        <v>0.0</v>
      </c>
      <c r="AK23" t="n" s="6">
        <f>IF(AI23=0,"",(AH23)/(AI23))</f>
        <v>0.0</v>
      </c>
      <c r="AL23" s="4"/>
      <c r="AM23" t="n" s="5">
        <f>100.00</f>
        <v>0.0</v>
      </c>
      <c r="AN23" t="n" s="5">
        <f>(AL23)-(AM23)</f>
        <v>0.0</v>
      </c>
      <c r="AO23" t="n" s="6">
        <f>IF(AM23=0,"",(AL23)/(AM23))</f>
        <v>0.0</v>
      </c>
      <c r="AP23" s="4"/>
      <c r="AQ23" t="n" s="5">
        <f>100.00</f>
        <v>0.0</v>
      </c>
      <c r="AR23" t="n" s="5">
        <f>(AP23)-(AQ23)</f>
        <v>0.0</v>
      </c>
      <c r="AS23" t="n" s="6">
        <f>IF(AQ23=0,"",(AP23)/(AQ23))</f>
        <v>0.0</v>
      </c>
      <c r="AT23" s="4"/>
      <c r="AU23" t="n" s="5">
        <f>100.00</f>
        <v>0.0</v>
      </c>
      <c r="AV23" t="n" s="5">
        <f>(AT23)-(AU23)</f>
        <v>0.0</v>
      </c>
      <c r="AW23" t="n" s="6">
        <f>IF(AU23=0,"",(AT23)/(AU23))</f>
        <v>0.0</v>
      </c>
      <c r="AX23" t="n" s="5">
        <f>(((((((((((B23)+(F23))+(J23))+(N23))+(R23))+(V23))+(Z23))+(AD23))+(AH23))+(AL23))+(AP23))+(AT23)</f>
        <v>0.0</v>
      </c>
      <c r="AY23" t="n" s="5">
        <f>(((((((((((C23)+(G23))+(K23))+(O23))+(S23))+(W23))+(AA23))+(AE23))+(AI23))+(AM23))+(AQ23))+(AU23)</f>
        <v>0.0</v>
      </c>
      <c r="AZ23" t="n" s="5">
        <f>(AX23)-(AY23)</f>
        <v>0.0</v>
      </c>
      <c r="BA23" t="n" s="6">
        <f>IF(AY23=0,"",(AX23)/(AY23))</f>
        <v>0.0</v>
      </c>
    </row>
    <row r="24">
      <c r="A24" t="s" s="3">
        <v>34</v>
      </c>
      <c r="B24" s="4"/>
      <c r="C24" t="n" s="5">
        <f>4361.00</f>
        <v>0.0</v>
      </c>
      <c r="D24" t="n" s="5">
        <f>(B24)-(C24)</f>
        <v>0.0</v>
      </c>
      <c r="E24" t="n" s="6">
        <f>IF(C24=0,"",(B24)/(C24))</f>
        <v>0.0</v>
      </c>
      <c r="F24" t="n" s="5">
        <f>9000.00</f>
        <v>0.0</v>
      </c>
      <c r="G24" t="n" s="5">
        <f>4361.00</f>
        <v>0.0</v>
      </c>
      <c r="H24" t="n" s="5">
        <f>(F24)-(G24)</f>
        <v>0.0</v>
      </c>
      <c r="I24" t="n" s="6">
        <f>IF(G24=0,"",(F24)/(G24))</f>
        <v>0.0</v>
      </c>
      <c r="J24" t="n" s="5">
        <f>2400.00</f>
        <v>0.0</v>
      </c>
      <c r="K24" t="n" s="5">
        <f>4361.00</f>
        <v>0.0</v>
      </c>
      <c r="L24" t="n" s="5">
        <f>(J24)-(K24)</f>
        <v>0.0</v>
      </c>
      <c r="M24" t="n" s="6">
        <f>IF(K24=0,"",(J24)/(K24))</f>
        <v>0.0</v>
      </c>
      <c r="N24" t="n" s="5">
        <f>2900.00</f>
        <v>0.0</v>
      </c>
      <c r="O24" t="n" s="5">
        <f>4361.00</f>
        <v>0.0</v>
      </c>
      <c r="P24" t="n" s="5">
        <f>(N24)-(O24)</f>
        <v>0.0</v>
      </c>
      <c r="Q24" t="n" s="6">
        <f>IF(O24=0,"",(N24)/(O24))</f>
        <v>0.0</v>
      </c>
      <c r="R24" t="n" s="5">
        <f>2900.00</f>
        <v>0.0</v>
      </c>
      <c r="S24" t="n" s="5">
        <f>4361.00</f>
        <v>0.0</v>
      </c>
      <c r="T24" t="n" s="5">
        <f>(R24)-(S24)</f>
        <v>0.0</v>
      </c>
      <c r="U24" t="n" s="6">
        <f>IF(S24=0,"",(R24)/(S24))</f>
        <v>0.0</v>
      </c>
      <c r="V24" t="n" s="5">
        <f>5300.00</f>
        <v>0.0</v>
      </c>
      <c r="W24" t="n" s="5">
        <f>4361.00</f>
        <v>0.0</v>
      </c>
      <c r="X24" t="n" s="5">
        <f>(V24)-(W24)</f>
        <v>0.0</v>
      </c>
      <c r="Y24" t="n" s="6">
        <f>IF(W24=0,"",(V24)/(W24))</f>
        <v>0.0</v>
      </c>
      <c r="Z24" t="n" s="5">
        <f>2900.00</f>
        <v>0.0</v>
      </c>
      <c r="AA24" t="n" s="5">
        <f>4361.00</f>
        <v>0.0</v>
      </c>
      <c r="AB24" t="n" s="5">
        <f>(Z24)-(AA24)</f>
        <v>0.0</v>
      </c>
      <c r="AC24" t="n" s="6">
        <f>IF(AA24=0,"",(Z24)/(AA24))</f>
        <v>0.0</v>
      </c>
      <c r="AD24" t="n" s="5">
        <f>3400.00</f>
        <v>0.0</v>
      </c>
      <c r="AE24" t="n" s="5">
        <f>4361.00</f>
        <v>0.0</v>
      </c>
      <c r="AF24" t="n" s="5">
        <f>(AD24)-(AE24)</f>
        <v>0.0</v>
      </c>
      <c r="AG24" t="n" s="6">
        <f>IF(AE24=0,"",(AD24)/(AE24))</f>
        <v>0.0</v>
      </c>
      <c r="AH24" t="n" s="5">
        <f>4125.00</f>
        <v>0.0</v>
      </c>
      <c r="AI24" t="n" s="5">
        <f>4361.00</f>
        <v>0.0</v>
      </c>
      <c r="AJ24" t="n" s="5">
        <f>(AH24)-(AI24)</f>
        <v>0.0</v>
      </c>
      <c r="AK24" t="n" s="6">
        <f>IF(AI24=0,"",(AH24)/(AI24))</f>
        <v>0.0</v>
      </c>
      <c r="AL24" t="n" s="5">
        <f>3200.00</f>
        <v>0.0</v>
      </c>
      <c r="AM24" t="n" s="5">
        <f>4361.00</f>
        <v>0.0</v>
      </c>
      <c r="AN24" t="n" s="5">
        <f>(AL24)-(AM24)</f>
        <v>0.0</v>
      </c>
      <c r="AO24" t="n" s="6">
        <f>IF(AM24=0,"",(AL24)/(AM24))</f>
        <v>0.0</v>
      </c>
      <c r="AP24" t="n" s="5">
        <f>1600.00</f>
        <v>0.0</v>
      </c>
      <c r="AQ24" t="n" s="5">
        <f>4361.00</f>
        <v>0.0</v>
      </c>
      <c r="AR24" t="n" s="5">
        <f>(AP24)-(AQ24)</f>
        <v>0.0</v>
      </c>
      <c r="AS24" t="n" s="6">
        <f>IF(AQ24=0,"",(AP24)/(AQ24))</f>
        <v>0.0</v>
      </c>
      <c r="AT24" t="n" s="5">
        <f>11000.00</f>
        <v>0.0</v>
      </c>
      <c r="AU24" t="n" s="5">
        <f>4361.00</f>
        <v>0.0</v>
      </c>
      <c r="AV24" t="n" s="5">
        <f>(AT24)-(AU24)</f>
        <v>0.0</v>
      </c>
      <c r="AW24" t="n" s="6">
        <f>IF(AU24=0,"",(AT24)/(AU24))</f>
        <v>0.0</v>
      </c>
      <c r="AX24" t="n" s="5">
        <f>(((((((((((B24)+(F24))+(J24))+(N24))+(R24))+(V24))+(Z24))+(AD24))+(AH24))+(AL24))+(AP24))+(AT24)</f>
        <v>0.0</v>
      </c>
      <c r="AY24" t="n" s="5">
        <f>(((((((((((C24)+(G24))+(K24))+(O24))+(S24))+(W24))+(AA24))+(AE24))+(AI24))+(AM24))+(AQ24))+(AU24)</f>
        <v>0.0</v>
      </c>
      <c r="AZ24" t="n" s="5">
        <f>(AX24)-(AY24)</f>
        <v>0.0</v>
      </c>
      <c r="BA24" t="n" s="6">
        <f>IF(AY24=0,"",(AX24)/(AY24))</f>
        <v>0.0</v>
      </c>
    </row>
    <row r="25">
      <c r="A25" t="s" s="3">
        <v>35</v>
      </c>
      <c r="B25" t="n" s="5">
        <f>7125.00</f>
        <v>0.0</v>
      </c>
      <c r="C25" t="n" s="5">
        <f>4958.00</f>
        <v>0.0</v>
      </c>
      <c r="D25" t="n" s="5">
        <f>(B25)-(C25)</f>
        <v>0.0</v>
      </c>
      <c r="E25" t="n" s="6">
        <f>IF(C25=0,"",(B25)/(C25))</f>
        <v>0.0</v>
      </c>
      <c r="F25" t="n" s="5">
        <f>537.43</f>
        <v>0.0</v>
      </c>
      <c r="G25" t="n" s="5">
        <f>4958.00</f>
        <v>0.0</v>
      </c>
      <c r="H25" t="n" s="5">
        <f>(F25)-(G25)</f>
        <v>0.0</v>
      </c>
      <c r="I25" t="n" s="6">
        <f>IF(G25=0,"",(F25)/(G25))</f>
        <v>0.0</v>
      </c>
      <c r="J25" t="n" s="5">
        <f>217.54</f>
        <v>0.0</v>
      </c>
      <c r="K25" t="n" s="5">
        <f>4958.00</f>
        <v>0.0</v>
      </c>
      <c r="L25" t="n" s="5">
        <f>(J25)-(K25)</f>
        <v>0.0</v>
      </c>
      <c r="M25" t="n" s="6">
        <f>IF(K25=0,"",(J25)/(K25))</f>
        <v>0.0</v>
      </c>
      <c r="N25" t="n" s="5">
        <f>10096.80</f>
        <v>0.0</v>
      </c>
      <c r="O25" t="n" s="5">
        <f>4958.00</f>
        <v>0.0</v>
      </c>
      <c r="P25" t="n" s="5">
        <f>(N25)-(O25)</f>
        <v>0.0</v>
      </c>
      <c r="Q25" t="n" s="6">
        <f>IF(O25=0,"",(N25)/(O25))</f>
        <v>0.0</v>
      </c>
      <c r="R25" t="n" s="5">
        <f>1855.20</f>
        <v>0.0</v>
      </c>
      <c r="S25" t="n" s="5">
        <f>4958.00</f>
        <v>0.0</v>
      </c>
      <c r="T25" t="n" s="5">
        <f>(R25)-(S25)</f>
        <v>0.0</v>
      </c>
      <c r="U25" t="n" s="6">
        <f>IF(S25=0,"",(R25)/(S25))</f>
        <v>0.0</v>
      </c>
      <c r="V25" t="n" s="5">
        <f>24301.00</f>
        <v>0.0</v>
      </c>
      <c r="W25" t="n" s="5">
        <f>4958.00</f>
        <v>0.0</v>
      </c>
      <c r="X25" t="n" s="5">
        <f>(V25)-(W25)</f>
        <v>0.0</v>
      </c>
      <c r="Y25" t="n" s="6">
        <f>IF(W25=0,"",(V25)/(W25))</f>
        <v>0.0</v>
      </c>
      <c r="Z25" t="n" s="5">
        <f>14403.67</f>
        <v>0.0</v>
      </c>
      <c r="AA25" t="n" s="5">
        <f>4958.00</f>
        <v>0.0</v>
      </c>
      <c r="AB25" t="n" s="5">
        <f>(Z25)-(AA25)</f>
        <v>0.0</v>
      </c>
      <c r="AC25" t="n" s="6">
        <f>IF(AA25=0,"",(Z25)/(AA25))</f>
        <v>0.0</v>
      </c>
      <c r="AD25" t="n" s="5">
        <f>5881.52</f>
        <v>0.0</v>
      </c>
      <c r="AE25" t="n" s="5">
        <f>4958.00</f>
        <v>0.0</v>
      </c>
      <c r="AF25" t="n" s="5">
        <f>(AD25)-(AE25)</f>
        <v>0.0</v>
      </c>
      <c r="AG25" t="n" s="6">
        <f>IF(AE25=0,"",(AD25)/(AE25))</f>
        <v>0.0</v>
      </c>
      <c r="AH25" t="n" s="5">
        <f>679.14</f>
        <v>0.0</v>
      </c>
      <c r="AI25" t="n" s="5">
        <f>4958.00</f>
        <v>0.0</v>
      </c>
      <c r="AJ25" t="n" s="5">
        <f>(AH25)-(AI25)</f>
        <v>0.0</v>
      </c>
      <c r="AK25" t="n" s="6">
        <f>IF(AI25=0,"",(AH25)/(AI25))</f>
        <v>0.0</v>
      </c>
      <c r="AL25" t="n" s="5">
        <f>9245.81</f>
        <v>0.0</v>
      </c>
      <c r="AM25" t="n" s="5">
        <f>4958.00</f>
        <v>0.0</v>
      </c>
      <c r="AN25" t="n" s="5">
        <f>(AL25)-(AM25)</f>
        <v>0.0</v>
      </c>
      <c r="AO25" t="n" s="6">
        <f>IF(AM25=0,"",(AL25)/(AM25))</f>
        <v>0.0</v>
      </c>
      <c r="AP25" s="4"/>
      <c r="AQ25" t="n" s="5">
        <f>4958.00</f>
        <v>0.0</v>
      </c>
      <c r="AR25" t="n" s="5">
        <f>(AP25)-(AQ25)</f>
        <v>0.0</v>
      </c>
      <c r="AS25" t="n" s="6">
        <f>IF(AQ25=0,"",(AP25)/(AQ25))</f>
        <v>0.0</v>
      </c>
      <c r="AT25" t="n" s="5">
        <f>7126.92</f>
        <v>0.0</v>
      </c>
      <c r="AU25" t="n" s="5">
        <f>4958.00</f>
        <v>0.0</v>
      </c>
      <c r="AV25" t="n" s="5">
        <f>(AT25)-(AU25)</f>
        <v>0.0</v>
      </c>
      <c r="AW25" t="n" s="6">
        <f>IF(AU25=0,"",(AT25)/(AU25))</f>
        <v>0.0</v>
      </c>
      <c r="AX25" t="n" s="5">
        <f>(((((((((((B25)+(F25))+(J25))+(N25))+(R25))+(V25))+(Z25))+(AD25))+(AH25))+(AL25))+(AP25))+(AT25)</f>
        <v>0.0</v>
      </c>
      <c r="AY25" t="n" s="5">
        <f>(((((((((((C25)+(G25))+(K25))+(O25))+(S25))+(W25))+(AA25))+(AE25))+(AI25))+(AM25))+(AQ25))+(AU25)</f>
        <v>0.0</v>
      </c>
      <c r="AZ25" t="n" s="5">
        <f>(AX25)-(AY25)</f>
        <v>0.0</v>
      </c>
      <c r="BA25" t="n" s="6">
        <f>IF(AY25=0,"",(AX25)/(AY25))</f>
        <v>0.0</v>
      </c>
    </row>
    <row r="26">
      <c r="A26" t="s" s="3">
        <v>36</v>
      </c>
      <c r="B26" s="4"/>
      <c r="C26" s="4"/>
      <c r="D26" t="n" s="5">
        <f>(B26)-(C26)</f>
        <v>0.0</v>
      </c>
      <c r="E26" t="n" s="6">
        <f>IF(C26=0,"",(B26)/(C26))</f>
        <v>0.0</v>
      </c>
      <c r="F26" s="4"/>
      <c r="G26" s="4"/>
      <c r="H26" t="n" s="5">
        <f>(F26)-(G26)</f>
        <v>0.0</v>
      </c>
      <c r="I26" t="n" s="6">
        <f>IF(G26=0,"",(F26)/(G26))</f>
        <v>0.0</v>
      </c>
      <c r="J26" s="4"/>
      <c r="K26" s="4"/>
      <c r="L26" t="n" s="5">
        <f>(J26)-(K26)</f>
        <v>0.0</v>
      </c>
      <c r="M26" t="n" s="6">
        <f>IF(K26=0,"",(J26)/(K26))</f>
        <v>0.0</v>
      </c>
      <c r="N26" s="4"/>
      <c r="O26" s="4"/>
      <c r="P26" t="n" s="5">
        <f>(N26)-(O26)</f>
        <v>0.0</v>
      </c>
      <c r="Q26" t="n" s="6">
        <f>IF(O26=0,"",(N26)/(O26))</f>
        <v>0.0</v>
      </c>
      <c r="R26" s="4"/>
      <c r="S26" s="4"/>
      <c r="T26" t="n" s="5">
        <f>(R26)-(S26)</f>
        <v>0.0</v>
      </c>
      <c r="U26" t="n" s="6">
        <f>IF(S26=0,"",(R26)/(S26))</f>
        <v>0.0</v>
      </c>
      <c r="V26" t="n" s="5">
        <f>623.81</f>
        <v>0.0</v>
      </c>
      <c r="W26" s="4"/>
      <c r="X26" t="n" s="5">
        <f>(V26)-(W26)</f>
        <v>0.0</v>
      </c>
      <c r="Y26" t="n" s="6">
        <f>IF(W26=0,"",(V26)/(W26))</f>
        <v>0.0</v>
      </c>
      <c r="Z26" s="4"/>
      <c r="AA26" s="4"/>
      <c r="AB26" t="n" s="5">
        <f>(Z26)-(AA26)</f>
        <v>0.0</v>
      </c>
      <c r="AC26" t="n" s="6">
        <f>IF(AA26=0,"",(Z26)/(AA26))</f>
        <v>0.0</v>
      </c>
      <c r="AD26" s="4"/>
      <c r="AE26" s="4"/>
      <c r="AF26" t="n" s="5">
        <f>(AD26)-(AE26)</f>
        <v>0.0</v>
      </c>
      <c r="AG26" t="n" s="6">
        <f>IF(AE26=0,"",(AD26)/(AE26))</f>
        <v>0.0</v>
      </c>
      <c r="AH26" s="4"/>
      <c r="AI26" s="4"/>
      <c r="AJ26" t="n" s="5">
        <f>(AH26)-(AI26)</f>
        <v>0.0</v>
      </c>
      <c r="AK26" t="n" s="6">
        <f>IF(AI26=0,"",(AH26)/(AI26))</f>
        <v>0.0</v>
      </c>
      <c r="AL26" s="4"/>
      <c r="AM26" s="4"/>
      <c r="AN26" t="n" s="5">
        <f>(AL26)-(AM26)</f>
        <v>0.0</v>
      </c>
      <c r="AO26" t="n" s="6">
        <f>IF(AM26=0,"",(AL26)/(AM26))</f>
        <v>0.0</v>
      </c>
      <c r="AP26" s="4"/>
      <c r="AQ26" s="4"/>
      <c r="AR26" t="n" s="5">
        <f>(AP26)-(AQ26)</f>
        <v>0.0</v>
      </c>
      <c r="AS26" t="n" s="6">
        <f>IF(AQ26=0,"",(AP26)/(AQ26))</f>
        <v>0.0</v>
      </c>
      <c r="AT26" s="4"/>
      <c r="AU26" s="4"/>
      <c r="AV26" t="n" s="5">
        <f>(AT26)-(AU26)</f>
        <v>0.0</v>
      </c>
      <c r="AW26" t="n" s="6">
        <f>IF(AU26=0,"",(AT26)/(AU26))</f>
        <v>0.0</v>
      </c>
      <c r="AX26" t="n" s="5">
        <f>(((((((((((B26)+(F26))+(J26))+(N26))+(R26))+(V26))+(Z26))+(AD26))+(AH26))+(AL26))+(AP26))+(AT26)</f>
        <v>0.0</v>
      </c>
      <c r="AY26" t="n" s="5">
        <f>(((((((((((C26)+(G26))+(K26))+(O26))+(S26))+(W26))+(AA26))+(AE26))+(AI26))+(AM26))+(AQ26))+(AU26)</f>
        <v>0.0</v>
      </c>
      <c r="AZ26" t="n" s="5">
        <f>(AX26)-(AY26)</f>
        <v>0.0</v>
      </c>
      <c r="BA26" t="n" s="6">
        <f>IF(AY26=0,"",(AX26)/(AY26))</f>
        <v>0.0</v>
      </c>
    </row>
    <row r="27">
      <c r="A27" t="s" s="3">
        <v>37</v>
      </c>
      <c r="B27" t="n" s="7">
        <f>(B25)+(B26)</f>
        <v>0.0</v>
      </c>
      <c r="C27" t="n" s="7">
        <f>(C25)+(C26)</f>
        <v>0.0</v>
      </c>
      <c r="D27" t="n" s="7">
        <f>(B27)-(C27)</f>
        <v>0.0</v>
      </c>
      <c r="E27" t="n" s="8">
        <f>IF(C27=0,"",(B27)/(C27))</f>
        <v>0.0</v>
      </c>
      <c r="F27" t="n" s="7">
        <f>(F25)+(F26)</f>
        <v>0.0</v>
      </c>
      <c r="G27" t="n" s="7">
        <f>(G25)+(G26)</f>
        <v>0.0</v>
      </c>
      <c r="H27" t="n" s="7">
        <f>(F27)-(G27)</f>
        <v>0.0</v>
      </c>
      <c r="I27" t="n" s="8">
        <f>IF(G27=0,"",(F27)/(G27))</f>
        <v>0.0</v>
      </c>
      <c r="J27" t="n" s="7">
        <f>(J25)+(J26)</f>
        <v>0.0</v>
      </c>
      <c r="K27" t="n" s="7">
        <f>(K25)+(K26)</f>
        <v>0.0</v>
      </c>
      <c r="L27" t="n" s="7">
        <f>(J27)-(K27)</f>
        <v>0.0</v>
      </c>
      <c r="M27" t="n" s="8">
        <f>IF(K27=0,"",(J27)/(K27))</f>
        <v>0.0</v>
      </c>
      <c r="N27" t="n" s="7">
        <f>(N25)+(N26)</f>
        <v>0.0</v>
      </c>
      <c r="O27" t="n" s="7">
        <f>(O25)+(O26)</f>
        <v>0.0</v>
      </c>
      <c r="P27" t="n" s="7">
        <f>(N27)-(O27)</f>
        <v>0.0</v>
      </c>
      <c r="Q27" t="n" s="8">
        <f>IF(O27=0,"",(N27)/(O27))</f>
        <v>0.0</v>
      </c>
      <c r="R27" t="n" s="7">
        <f>(R25)+(R26)</f>
        <v>0.0</v>
      </c>
      <c r="S27" t="n" s="7">
        <f>(S25)+(S26)</f>
        <v>0.0</v>
      </c>
      <c r="T27" t="n" s="7">
        <f>(R27)-(S27)</f>
        <v>0.0</v>
      </c>
      <c r="U27" t="n" s="8">
        <f>IF(S27=0,"",(R27)/(S27))</f>
        <v>0.0</v>
      </c>
      <c r="V27" t="n" s="7">
        <f>(V25)+(V26)</f>
        <v>0.0</v>
      </c>
      <c r="W27" t="n" s="7">
        <f>(W25)+(W26)</f>
        <v>0.0</v>
      </c>
      <c r="X27" t="n" s="7">
        <f>(V27)-(W27)</f>
        <v>0.0</v>
      </c>
      <c r="Y27" t="n" s="8">
        <f>IF(W27=0,"",(V27)/(W27))</f>
        <v>0.0</v>
      </c>
      <c r="Z27" t="n" s="7">
        <f>(Z25)+(Z26)</f>
        <v>0.0</v>
      </c>
      <c r="AA27" t="n" s="7">
        <f>(AA25)+(AA26)</f>
        <v>0.0</v>
      </c>
      <c r="AB27" t="n" s="7">
        <f>(Z27)-(AA27)</f>
        <v>0.0</v>
      </c>
      <c r="AC27" t="n" s="8">
        <f>IF(AA27=0,"",(Z27)/(AA27))</f>
        <v>0.0</v>
      </c>
      <c r="AD27" t="n" s="7">
        <f>(AD25)+(AD26)</f>
        <v>0.0</v>
      </c>
      <c r="AE27" t="n" s="7">
        <f>(AE25)+(AE26)</f>
        <v>0.0</v>
      </c>
      <c r="AF27" t="n" s="7">
        <f>(AD27)-(AE27)</f>
        <v>0.0</v>
      </c>
      <c r="AG27" t="n" s="8">
        <f>IF(AE27=0,"",(AD27)/(AE27))</f>
        <v>0.0</v>
      </c>
      <c r="AH27" t="n" s="7">
        <f>(AH25)+(AH26)</f>
        <v>0.0</v>
      </c>
      <c r="AI27" t="n" s="7">
        <f>(AI25)+(AI26)</f>
        <v>0.0</v>
      </c>
      <c r="AJ27" t="n" s="7">
        <f>(AH27)-(AI27)</f>
        <v>0.0</v>
      </c>
      <c r="AK27" t="n" s="8">
        <f>IF(AI27=0,"",(AH27)/(AI27))</f>
        <v>0.0</v>
      </c>
      <c r="AL27" t="n" s="7">
        <f>(AL25)+(AL26)</f>
        <v>0.0</v>
      </c>
      <c r="AM27" t="n" s="7">
        <f>(AM25)+(AM26)</f>
        <v>0.0</v>
      </c>
      <c r="AN27" t="n" s="7">
        <f>(AL27)-(AM27)</f>
        <v>0.0</v>
      </c>
      <c r="AO27" t="n" s="8">
        <f>IF(AM27=0,"",(AL27)/(AM27))</f>
        <v>0.0</v>
      </c>
      <c r="AP27" t="n" s="7">
        <f>(AP25)+(AP26)</f>
        <v>0.0</v>
      </c>
      <c r="AQ27" t="n" s="7">
        <f>(AQ25)+(AQ26)</f>
        <v>0.0</v>
      </c>
      <c r="AR27" t="n" s="7">
        <f>(AP27)-(AQ27)</f>
        <v>0.0</v>
      </c>
      <c r="AS27" t="n" s="8">
        <f>IF(AQ27=0,"",(AP27)/(AQ27))</f>
        <v>0.0</v>
      </c>
      <c r="AT27" t="n" s="7">
        <f>(AT25)+(AT26)</f>
        <v>0.0</v>
      </c>
      <c r="AU27" t="n" s="7">
        <f>(AU25)+(AU26)</f>
        <v>0.0</v>
      </c>
      <c r="AV27" t="n" s="7">
        <f>(AT27)-(AU27)</f>
        <v>0.0</v>
      </c>
      <c r="AW27" t="n" s="8">
        <f>IF(AU27=0,"",(AT27)/(AU27))</f>
        <v>0.0</v>
      </c>
      <c r="AX27" t="n" s="7">
        <f>(((((((((((B27)+(F27))+(J27))+(N27))+(R27))+(V27))+(Z27))+(AD27))+(AH27))+(AL27))+(AP27))+(AT27)</f>
        <v>0.0</v>
      </c>
      <c r="AY27" t="n" s="7">
        <f>(((((((((((C27)+(G27))+(K27))+(O27))+(S27))+(W27))+(AA27))+(AE27))+(AI27))+(AM27))+(AQ27))+(AU27)</f>
        <v>0.0</v>
      </c>
      <c r="AZ27" t="n" s="7">
        <f>(AX27)-(AY27)</f>
        <v>0.0</v>
      </c>
      <c r="BA27" t="n" s="8">
        <f>IF(AY27=0,"",(AX27)/(AY27))</f>
        <v>0.0</v>
      </c>
    </row>
    <row r="28">
      <c r="A28" t="s" s="3">
        <v>38</v>
      </c>
      <c r="B28" s="4"/>
      <c r="C28" t="n" s="5">
        <f>0.00</f>
        <v>0.0</v>
      </c>
      <c r="D28" t="n" s="5">
        <f>(B28)-(C28)</f>
        <v>0.0</v>
      </c>
      <c r="E28" t="n" s="6">
        <f>IF(C28=0,"",(B28)/(C28))</f>
        <v>0.0</v>
      </c>
      <c r="F28" s="4"/>
      <c r="G28" t="n" s="5">
        <f>0.00</f>
        <v>0.0</v>
      </c>
      <c r="H28" t="n" s="5">
        <f>(F28)-(G28)</f>
        <v>0.0</v>
      </c>
      <c r="I28" t="n" s="6">
        <f>IF(G28=0,"",(F28)/(G28))</f>
        <v>0.0</v>
      </c>
      <c r="J28" s="4"/>
      <c r="K28" t="n" s="5">
        <f>0.00</f>
        <v>0.0</v>
      </c>
      <c r="L28" t="n" s="5">
        <f>(J28)-(K28)</f>
        <v>0.0</v>
      </c>
      <c r="M28" t="n" s="6">
        <f>IF(K28=0,"",(J28)/(K28))</f>
        <v>0.0</v>
      </c>
      <c r="N28" s="4"/>
      <c r="O28" t="n" s="5">
        <f>0.00</f>
        <v>0.0</v>
      </c>
      <c r="P28" t="n" s="5">
        <f>(N28)-(O28)</f>
        <v>0.0</v>
      </c>
      <c r="Q28" t="n" s="6">
        <f>IF(O28=0,"",(N28)/(O28))</f>
        <v>0.0</v>
      </c>
      <c r="R28" t="n" s="5">
        <f>299.40</f>
        <v>0.0</v>
      </c>
      <c r="S28" t="n" s="5">
        <f>1700.00</f>
        <v>0.0</v>
      </c>
      <c r="T28" t="n" s="5">
        <f>(R28)-(S28)</f>
        <v>0.0</v>
      </c>
      <c r="U28" t="n" s="6">
        <f>IF(S28=0,"",(R28)/(S28))</f>
        <v>0.0</v>
      </c>
      <c r="V28" t="n" s="5">
        <f>1839.66</f>
        <v>0.0</v>
      </c>
      <c r="W28" t="n" s="5">
        <f>1700.00</f>
        <v>0.0</v>
      </c>
      <c r="X28" t="n" s="5">
        <f>(V28)-(W28)</f>
        <v>0.0</v>
      </c>
      <c r="Y28" t="n" s="6">
        <f>IF(W28=0,"",(V28)/(W28))</f>
        <v>0.0</v>
      </c>
      <c r="Z28" t="n" s="5">
        <f>1649.73</f>
        <v>0.0</v>
      </c>
      <c r="AA28" t="n" s="5">
        <f>1700.00</f>
        <v>0.0</v>
      </c>
      <c r="AB28" t="n" s="5">
        <f>(Z28)-(AA28)</f>
        <v>0.0</v>
      </c>
      <c r="AC28" t="n" s="6">
        <f>IF(AA28=0,"",(Z28)/(AA28))</f>
        <v>0.0</v>
      </c>
      <c r="AD28" t="n" s="5">
        <f>1725.00</f>
        <v>0.0</v>
      </c>
      <c r="AE28" t="n" s="5">
        <f>1700.00</f>
        <v>0.0</v>
      </c>
      <c r="AF28" t="n" s="5">
        <f>(AD28)-(AE28)</f>
        <v>0.0</v>
      </c>
      <c r="AG28" t="n" s="6">
        <f>IF(AE28=0,"",(AD28)/(AE28))</f>
        <v>0.0</v>
      </c>
      <c r="AH28" t="n" s="5">
        <f>1608.05</f>
        <v>0.0</v>
      </c>
      <c r="AI28" t="n" s="5">
        <f>1700.00</f>
        <v>0.0</v>
      </c>
      <c r="AJ28" t="n" s="5">
        <f>(AH28)-(AI28)</f>
        <v>0.0</v>
      </c>
      <c r="AK28" t="n" s="6">
        <f>IF(AI28=0,"",(AH28)/(AI28))</f>
        <v>0.0</v>
      </c>
      <c r="AL28" t="n" s="5">
        <f>1017.39</f>
        <v>0.0</v>
      </c>
      <c r="AM28" t="n" s="5">
        <f>1700.00</f>
        <v>0.0</v>
      </c>
      <c r="AN28" t="n" s="5">
        <f>(AL28)-(AM28)</f>
        <v>0.0</v>
      </c>
      <c r="AO28" t="n" s="6">
        <f>IF(AM28=0,"",(AL28)/(AM28))</f>
        <v>0.0</v>
      </c>
      <c r="AP28" s="4"/>
      <c r="AQ28" t="n" s="5">
        <f>0.00</f>
        <v>0.0</v>
      </c>
      <c r="AR28" t="n" s="5">
        <f>(AP28)-(AQ28)</f>
        <v>0.0</v>
      </c>
      <c r="AS28" t="n" s="6">
        <f>IF(AQ28=0,"",(AP28)/(AQ28))</f>
        <v>0.0</v>
      </c>
      <c r="AT28" s="4"/>
      <c r="AU28" t="n" s="5">
        <f>0.00</f>
        <v>0.0</v>
      </c>
      <c r="AV28" t="n" s="5">
        <f>(AT28)-(AU28)</f>
        <v>0.0</v>
      </c>
      <c r="AW28" t="n" s="6">
        <f>IF(AU28=0,"",(AT28)/(AU28))</f>
        <v>0.0</v>
      </c>
      <c r="AX28" t="n" s="5">
        <f>(((((((((((B28)+(F28))+(J28))+(N28))+(R28))+(V28))+(Z28))+(AD28))+(AH28))+(AL28))+(AP28))+(AT28)</f>
        <v>0.0</v>
      </c>
      <c r="AY28" t="n" s="5">
        <f>(((((((((((C28)+(G28))+(K28))+(O28))+(S28))+(W28))+(AA28))+(AE28))+(AI28))+(AM28))+(AQ28))+(AU28)</f>
        <v>0.0</v>
      </c>
      <c r="AZ28" t="n" s="5">
        <f>(AX28)-(AY28)</f>
        <v>0.0</v>
      </c>
      <c r="BA28" t="n" s="6">
        <f>IF(AY28=0,"",(AX28)/(AY28))</f>
        <v>0.0</v>
      </c>
    </row>
    <row r="29">
      <c r="A29" t="s" s="3">
        <v>39</v>
      </c>
      <c r="B29" s="4"/>
      <c r="C29" t="n" s="5">
        <f>100.00</f>
        <v>0.0</v>
      </c>
      <c r="D29" t="n" s="5">
        <f>(B29)-(C29)</f>
        <v>0.0</v>
      </c>
      <c r="E29" t="n" s="6">
        <f>IF(C29=0,"",(B29)/(C29))</f>
        <v>0.0</v>
      </c>
      <c r="F29" s="4"/>
      <c r="G29" t="n" s="5">
        <f>100.00</f>
        <v>0.0</v>
      </c>
      <c r="H29" t="n" s="5">
        <f>(F29)-(G29)</f>
        <v>0.0</v>
      </c>
      <c r="I29" t="n" s="6">
        <f>IF(G29=0,"",(F29)/(G29))</f>
        <v>0.0</v>
      </c>
      <c r="J29" s="4"/>
      <c r="K29" t="n" s="5">
        <f>100.00</f>
        <v>0.0</v>
      </c>
      <c r="L29" t="n" s="5">
        <f>(J29)-(K29)</f>
        <v>0.0</v>
      </c>
      <c r="M29" t="n" s="6">
        <f>IF(K29=0,"",(J29)/(K29))</f>
        <v>0.0</v>
      </c>
      <c r="N29" s="4"/>
      <c r="O29" t="n" s="5">
        <f>100.00</f>
        <v>0.0</v>
      </c>
      <c r="P29" t="n" s="5">
        <f>(N29)-(O29)</f>
        <v>0.0</v>
      </c>
      <c r="Q29" t="n" s="6">
        <f>IF(O29=0,"",(N29)/(O29))</f>
        <v>0.0</v>
      </c>
      <c r="R29" s="4"/>
      <c r="S29" t="n" s="5">
        <f>100.00</f>
        <v>0.0</v>
      </c>
      <c r="T29" t="n" s="5">
        <f>(R29)-(S29)</f>
        <v>0.0</v>
      </c>
      <c r="U29" t="n" s="6">
        <f>IF(S29=0,"",(R29)/(S29))</f>
        <v>0.0</v>
      </c>
      <c r="V29" s="4"/>
      <c r="W29" t="n" s="5">
        <f>100.00</f>
        <v>0.0</v>
      </c>
      <c r="X29" t="n" s="5">
        <f>(V29)-(W29)</f>
        <v>0.0</v>
      </c>
      <c r="Y29" t="n" s="6">
        <f>IF(W29=0,"",(V29)/(W29))</f>
        <v>0.0</v>
      </c>
      <c r="Z29" s="4"/>
      <c r="AA29" t="n" s="5">
        <f>100.00</f>
        <v>0.0</v>
      </c>
      <c r="AB29" t="n" s="5">
        <f>(Z29)-(AA29)</f>
        <v>0.0</v>
      </c>
      <c r="AC29" t="n" s="6">
        <f>IF(AA29=0,"",(Z29)/(AA29))</f>
        <v>0.0</v>
      </c>
      <c r="AD29" s="4"/>
      <c r="AE29" t="n" s="5">
        <f>100.00</f>
        <v>0.0</v>
      </c>
      <c r="AF29" t="n" s="5">
        <f>(AD29)-(AE29)</f>
        <v>0.0</v>
      </c>
      <c r="AG29" t="n" s="6">
        <f>IF(AE29=0,"",(AD29)/(AE29))</f>
        <v>0.0</v>
      </c>
      <c r="AH29" s="4"/>
      <c r="AI29" t="n" s="5">
        <f>100.00</f>
        <v>0.0</v>
      </c>
      <c r="AJ29" t="n" s="5">
        <f>(AH29)-(AI29)</f>
        <v>0.0</v>
      </c>
      <c r="AK29" t="n" s="6">
        <f>IF(AI29=0,"",(AH29)/(AI29))</f>
        <v>0.0</v>
      </c>
      <c r="AL29" s="4"/>
      <c r="AM29" t="n" s="5">
        <f>100.00</f>
        <v>0.0</v>
      </c>
      <c r="AN29" t="n" s="5">
        <f>(AL29)-(AM29)</f>
        <v>0.0</v>
      </c>
      <c r="AO29" t="n" s="6">
        <f>IF(AM29=0,"",(AL29)/(AM29))</f>
        <v>0.0</v>
      </c>
      <c r="AP29" s="4"/>
      <c r="AQ29" t="n" s="5">
        <f>100.00</f>
        <v>0.0</v>
      </c>
      <c r="AR29" t="n" s="5">
        <f>(AP29)-(AQ29)</f>
        <v>0.0</v>
      </c>
      <c r="AS29" t="n" s="6">
        <f>IF(AQ29=0,"",(AP29)/(AQ29))</f>
        <v>0.0</v>
      </c>
      <c r="AT29" s="4"/>
      <c r="AU29" t="n" s="5">
        <f>100.00</f>
        <v>0.0</v>
      </c>
      <c r="AV29" t="n" s="5">
        <f>(AT29)-(AU29)</f>
        <v>0.0</v>
      </c>
      <c r="AW29" t="n" s="6">
        <f>IF(AU29=0,"",(AT29)/(AU29))</f>
        <v>0.0</v>
      </c>
      <c r="AX29" t="n" s="5">
        <f>(((((((((((B29)+(F29))+(J29))+(N29))+(R29))+(V29))+(Z29))+(AD29))+(AH29))+(AL29))+(AP29))+(AT29)</f>
        <v>0.0</v>
      </c>
      <c r="AY29" t="n" s="5">
        <f>(((((((((((C29)+(G29))+(K29))+(O29))+(S29))+(W29))+(AA29))+(AE29))+(AI29))+(AM29))+(AQ29))+(AU29)</f>
        <v>0.0</v>
      </c>
      <c r="AZ29" t="n" s="5">
        <f>(AX29)-(AY29)</f>
        <v>0.0</v>
      </c>
      <c r="BA29" t="n" s="6">
        <f>IF(AY29=0,"",(AX29)/(AY29))</f>
        <v>0.0</v>
      </c>
    </row>
    <row r="30">
      <c r="A30" t="s" s="3">
        <v>40</v>
      </c>
      <c r="B30" s="4"/>
      <c r="C30" t="n" s="5">
        <f>20.00</f>
        <v>0.0</v>
      </c>
      <c r="D30" t="n" s="5">
        <f>(B30)-(C30)</f>
        <v>0.0</v>
      </c>
      <c r="E30" t="n" s="6">
        <f>IF(C30=0,"",(B30)/(C30))</f>
        <v>0.0</v>
      </c>
      <c r="F30" s="4"/>
      <c r="G30" t="n" s="5">
        <f>20.00</f>
        <v>0.0</v>
      </c>
      <c r="H30" t="n" s="5">
        <f>(F30)-(G30)</f>
        <v>0.0</v>
      </c>
      <c r="I30" t="n" s="6">
        <f>IF(G30=0,"",(F30)/(G30))</f>
        <v>0.0</v>
      </c>
      <c r="J30" s="4"/>
      <c r="K30" t="n" s="5">
        <f>20.00</f>
        <v>0.0</v>
      </c>
      <c r="L30" t="n" s="5">
        <f>(J30)-(K30)</f>
        <v>0.0</v>
      </c>
      <c r="M30" t="n" s="6">
        <f>IF(K30=0,"",(J30)/(K30))</f>
        <v>0.0</v>
      </c>
      <c r="N30" s="4"/>
      <c r="O30" t="n" s="5">
        <f>20.00</f>
        <v>0.0</v>
      </c>
      <c r="P30" t="n" s="5">
        <f>(N30)-(O30)</f>
        <v>0.0</v>
      </c>
      <c r="Q30" t="n" s="6">
        <f>IF(O30=0,"",(N30)/(O30))</f>
        <v>0.0</v>
      </c>
      <c r="R30" s="4"/>
      <c r="S30" t="n" s="5">
        <f>20.00</f>
        <v>0.0</v>
      </c>
      <c r="T30" t="n" s="5">
        <f>(R30)-(S30)</f>
        <v>0.0</v>
      </c>
      <c r="U30" t="n" s="6">
        <f>IF(S30=0,"",(R30)/(S30))</f>
        <v>0.0</v>
      </c>
      <c r="V30" s="4"/>
      <c r="W30" t="n" s="5">
        <f>20.00</f>
        <v>0.0</v>
      </c>
      <c r="X30" t="n" s="5">
        <f>(V30)-(W30)</f>
        <v>0.0</v>
      </c>
      <c r="Y30" t="n" s="6">
        <f>IF(W30=0,"",(V30)/(W30))</f>
        <v>0.0</v>
      </c>
      <c r="Z30" s="4"/>
      <c r="AA30" t="n" s="5">
        <f>20.00</f>
        <v>0.0</v>
      </c>
      <c r="AB30" t="n" s="5">
        <f>(Z30)-(AA30)</f>
        <v>0.0</v>
      </c>
      <c r="AC30" t="n" s="6">
        <f>IF(AA30=0,"",(Z30)/(AA30))</f>
        <v>0.0</v>
      </c>
      <c r="AD30" t="n" s="5">
        <f>450.00</f>
        <v>0.0</v>
      </c>
      <c r="AE30" t="n" s="5">
        <f>20.00</f>
        <v>0.0</v>
      </c>
      <c r="AF30" t="n" s="5">
        <f>(AD30)-(AE30)</f>
        <v>0.0</v>
      </c>
      <c r="AG30" t="n" s="6">
        <f>IF(AE30=0,"",(AD30)/(AE30))</f>
        <v>0.0</v>
      </c>
      <c r="AH30" s="4"/>
      <c r="AI30" t="n" s="5">
        <f>20.00</f>
        <v>0.0</v>
      </c>
      <c r="AJ30" t="n" s="5">
        <f>(AH30)-(AI30)</f>
        <v>0.0</v>
      </c>
      <c r="AK30" t="n" s="6">
        <f>IF(AI30=0,"",(AH30)/(AI30))</f>
        <v>0.0</v>
      </c>
      <c r="AL30" s="4"/>
      <c r="AM30" t="n" s="5">
        <f>20.00</f>
        <v>0.0</v>
      </c>
      <c r="AN30" t="n" s="5">
        <f>(AL30)-(AM30)</f>
        <v>0.0</v>
      </c>
      <c r="AO30" t="n" s="6">
        <f>IF(AM30=0,"",(AL30)/(AM30))</f>
        <v>0.0</v>
      </c>
      <c r="AP30" s="4"/>
      <c r="AQ30" t="n" s="5">
        <f>20.00</f>
        <v>0.0</v>
      </c>
      <c r="AR30" t="n" s="5">
        <f>(AP30)-(AQ30)</f>
        <v>0.0</v>
      </c>
      <c r="AS30" t="n" s="6">
        <f>IF(AQ30=0,"",(AP30)/(AQ30))</f>
        <v>0.0</v>
      </c>
      <c r="AT30" s="4"/>
      <c r="AU30" t="n" s="5">
        <f>20.00</f>
        <v>0.0</v>
      </c>
      <c r="AV30" t="n" s="5">
        <f>(AT30)-(AU30)</f>
        <v>0.0</v>
      </c>
      <c r="AW30" t="n" s="6">
        <f>IF(AU30=0,"",(AT30)/(AU30))</f>
        <v>0.0</v>
      </c>
      <c r="AX30" t="n" s="5">
        <f>(((((((((((B30)+(F30))+(J30))+(N30))+(R30))+(V30))+(Z30))+(AD30))+(AH30))+(AL30))+(AP30))+(AT30)</f>
        <v>0.0</v>
      </c>
      <c r="AY30" t="n" s="5">
        <f>(((((((((((C30)+(G30))+(K30))+(O30))+(S30))+(W30))+(AA30))+(AE30))+(AI30))+(AM30))+(AQ30))+(AU30)</f>
        <v>0.0</v>
      </c>
      <c r="AZ30" t="n" s="5">
        <f>(AX30)-(AY30)</f>
        <v>0.0</v>
      </c>
      <c r="BA30" t="n" s="6">
        <f>IF(AY30=0,"",(AX30)/(AY30))</f>
        <v>0.0</v>
      </c>
    </row>
    <row r="31">
      <c r="A31" t="s" s="3">
        <v>41</v>
      </c>
      <c r="B31" t="n" s="5">
        <f>124.98</f>
        <v>0.0</v>
      </c>
      <c r="C31" t="n" s="5">
        <f>110.00</f>
        <v>0.0</v>
      </c>
      <c r="D31" t="n" s="5">
        <f>(B31)-(C31)</f>
        <v>0.0</v>
      </c>
      <c r="E31" t="n" s="6">
        <f>IF(C31=0,"",(B31)/(C31))</f>
        <v>0.0</v>
      </c>
      <c r="F31" t="n" s="5">
        <f>124.98</f>
        <v>0.0</v>
      </c>
      <c r="G31" t="n" s="5">
        <f>110.00</f>
        <v>0.0</v>
      </c>
      <c r="H31" t="n" s="5">
        <f>(F31)-(G31)</f>
        <v>0.0</v>
      </c>
      <c r="I31" t="n" s="6">
        <f>IF(G31=0,"",(F31)/(G31))</f>
        <v>0.0</v>
      </c>
      <c r="J31" t="n" s="5">
        <f>214.96</f>
        <v>0.0</v>
      </c>
      <c r="K31" t="n" s="5">
        <f>110.00</f>
        <v>0.0</v>
      </c>
      <c r="L31" t="n" s="5">
        <f>(J31)-(K31)</f>
        <v>0.0</v>
      </c>
      <c r="M31" t="n" s="6">
        <f>IF(K31=0,"",(J31)/(K31))</f>
        <v>0.0</v>
      </c>
      <c r="N31" t="n" s="5">
        <f>89.98</f>
        <v>0.0</v>
      </c>
      <c r="O31" t="n" s="5">
        <f>110.00</f>
        <v>0.0</v>
      </c>
      <c r="P31" t="n" s="5">
        <f>(N31)-(O31)</f>
        <v>0.0</v>
      </c>
      <c r="Q31" t="n" s="6">
        <f>IF(O31=0,"",(N31)/(O31))</f>
        <v>0.0</v>
      </c>
      <c r="R31" t="n" s="5">
        <f>89.98</f>
        <v>0.0</v>
      </c>
      <c r="S31" t="n" s="5">
        <f>110.00</f>
        <v>0.0</v>
      </c>
      <c r="T31" t="n" s="5">
        <f>(R31)-(S31)</f>
        <v>0.0</v>
      </c>
      <c r="U31" t="n" s="6">
        <f>IF(S31=0,"",(R31)/(S31))</f>
        <v>0.0</v>
      </c>
      <c r="V31" t="n" s="5">
        <f>89.98</f>
        <v>0.0</v>
      </c>
      <c r="W31" t="n" s="5">
        <f>110.00</f>
        <v>0.0</v>
      </c>
      <c r="X31" t="n" s="5">
        <f>(V31)-(W31)</f>
        <v>0.0</v>
      </c>
      <c r="Y31" t="n" s="6">
        <f>IF(W31=0,"",(V31)/(W31))</f>
        <v>0.0</v>
      </c>
      <c r="Z31" t="n" s="5">
        <f>89.98</f>
        <v>0.0</v>
      </c>
      <c r="AA31" t="n" s="5">
        <f>110.00</f>
        <v>0.0</v>
      </c>
      <c r="AB31" t="n" s="5">
        <f>(Z31)-(AA31)</f>
        <v>0.0</v>
      </c>
      <c r="AC31" t="n" s="6">
        <f>IF(AA31=0,"",(Z31)/(AA31))</f>
        <v>0.0</v>
      </c>
      <c r="AD31" s="4"/>
      <c r="AE31" t="n" s="5">
        <f>110.00</f>
        <v>0.0</v>
      </c>
      <c r="AF31" t="n" s="5">
        <f>(AD31)-(AE31)</f>
        <v>0.0</v>
      </c>
      <c r="AG31" t="n" s="6">
        <f>IF(AE31=0,"",(AD31)/(AE31))</f>
        <v>0.0</v>
      </c>
      <c r="AH31" t="n" s="5">
        <f>89.98</f>
        <v>0.0</v>
      </c>
      <c r="AI31" t="n" s="5">
        <f>110.00</f>
        <v>0.0</v>
      </c>
      <c r="AJ31" t="n" s="5">
        <f>(AH31)-(AI31)</f>
        <v>0.0</v>
      </c>
      <c r="AK31" t="n" s="6">
        <f>IF(AI31=0,"",(AH31)/(AI31))</f>
        <v>0.0</v>
      </c>
      <c r="AL31" t="n" s="5">
        <f>89.98</f>
        <v>0.0</v>
      </c>
      <c r="AM31" t="n" s="5">
        <f>110.00</f>
        <v>0.0</v>
      </c>
      <c r="AN31" t="n" s="5">
        <f>(AL31)-(AM31)</f>
        <v>0.0</v>
      </c>
      <c r="AO31" t="n" s="6">
        <f>IF(AM31=0,"",(AL31)/(AM31))</f>
        <v>0.0</v>
      </c>
      <c r="AP31" t="n" s="5">
        <f>89.98</f>
        <v>0.0</v>
      </c>
      <c r="AQ31" t="n" s="5">
        <f>110.00</f>
        <v>0.0</v>
      </c>
      <c r="AR31" t="n" s="5">
        <f>(AP31)-(AQ31)</f>
        <v>0.0</v>
      </c>
      <c r="AS31" t="n" s="6">
        <f>IF(AQ31=0,"",(AP31)/(AQ31))</f>
        <v>0.0</v>
      </c>
      <c r="AT31" t="n" s="5">
        <f>89.98</f>
        <v>0.0</v>
      </c>
      <c r="AU31" t="n" s="5">
        <f>110.00</f>
        <v>0.0</v>
      </c>
      <c r="AV31" t="n" s="5">
        <f>(AT31)-(AU31)</f>
        <v>0.0</v>
      </c>
      <c r="AW31" t="n" s="6">
        <f>IF(AU31=0,"",(AT31)/(AU31))</f>
        <v>0.0</v>
      </c>
      <c r="AX31" t="n" s="5">
        <f>(((((((((((B31)+(F31))+(J31))+(N31))+(R31))+(V31))+(Z31))+(AD31))+(AH31))+(AL31))+(AP31))+(AT31)</f>
        <v>0.0</v>
      </c>
      <c r="AY31" t="n" s="5">
        <f>(((((((((((C31)+(G31))+(K31))+(O31))+(S31))+(W31))+(AA31))+(AE31))+(AI31))+(AM31))+(AQ31))+(AU31)</f>
        <v>0.0</v>
      </c>
      <c r="AZ31" t="n" s="5">
        <f>(AX31)-(AY31)</f>
        <v>0.0</v>
      </c>
      <c r="BA31" t="n" s="6">
        <f>IF(AY31=0,"",(AX31)/(AY31))</f>
        <v>0.0</v>
      </c>
    </row>
    <row r="32">
      <c r="A32" t="s" s="3">
        <v>42</v>
      </c>
      <c r="B32" s="4"/>
      <c r="C32" t="n" s="5">
        <f>10.00</f>
        <v>0.0</v>
      </c>
      <c r="D32" t="n" s="5">
        <f>(B32)-(C32)</f>
        <v>0.0</v>
      </c>
      <c r="E32" t="n" s="6">
        <f>IF(C32=0,"",(B32)/(C32))</f>
        <v>0.0</v>
      </c>
      <c r="F32" s="4"/>
      <c r="G32" t="n" s="5">
        <f>10.00</f>
        <v>0.0</v>
      </c>
      <c r="H32" t="n" s="5">
        <f>(F32)-(G32)</f>
        <v>0.0</v>
      </c>
      <c r="I32" t="n" s="6">
        <f>IF(G32=0,"",(F32)/(G32))</f>
        <v>0.0</v>
      </c>
      <c r="J32" s="4"/>
      <c r="K32" t="n" s="5">
        <f>10.00</f>
        <v>0.0</v>
      </c>
      <c r="L32" t="n" s="5">
        <f>(J32)-(K32)</f>
        <v>0.0</v>
      </c>
      <c r="M32" t="n" s="6">
        <f>IF(K32=0,"",(J32)/(K32))</f>
        <v>0.0</v>
      </c>
      <c r="N32" s="4"/>
      <c r="O32" t="n" s="5">
        <f>10.00</f>
        <v>0.0</v>
      </c>
      <c r="P32" t="n" s="5">
        <f>(N32)-(O32)</f>
        <v>0.0</v>
      </c>
      <c r="Q32" t="n" s="6">
        <f>IF(O32=0,"",(N32)/(O32))</f>
        <v>0.0</v>
      </c>
      <c r="R32" s="4"/>
      <c r="S32" t="n" s="5">
        <f>10.00</f>
        <v>0.0</v>
      </c>
      <c r="T32" t="n" s="5">
        <f>(R32)-(S32)</f>
        <v>0.0</v>
      </c>
      <c r="U32" t="n" s="6">
        <f>IF(S32=0,"",(R32)/(S32))</f>
        <v>0.0</v>
      </c>
      <c r="V32" s="4"/>
      <c r="W32" t="n" s="5">
        <f>10.00</f>
        <v>0.0</v>
      </c>
      <c r="X32" t="n" s="5">
        <f>(V32)-(W32)</f>
        <v>0.0</v>
      </c>
      <c r="Y32" t="n" s="6">
        <f>IF(W32=0,"",(V32)/(W32))</f>
        <v>0.0</v>
      </c>
      <c r="Z32" s="4"/>
      <c r="AA32" t="n" s="5">
        <f>10.00</f>
        <v>0.0</v>
      </c>
      <c r="AB32" t="n" s="5">
        <f>(Z32)-(AA32)</f>
        <v>0.0</v>
      </c>
      <c r="AC32" t="n" s="6">
        <f>IF(AA32=0,"",(Z32)/(AA32))</f>
        <v>0.0</v>
      </c>
      <c r="AD32" s="4"/>
      <c r="AE32" t="n" s="5">
        <f>10.00</f>
        <v>0.0</v>
      </c>
      <c r="AF32" t="n" s="5">
        <f>(AD32)-(AE32)</f>
        <v>0.0</v>
      </c>
      <c r="AG32" t="n" s="6">
        <f>IF(AE32=0,"",(AD32)/(AE32))</f>
        <v>0.0</v>
      </c>
      <c r="AH32" s="4"/>
      <c r="AI32" t="n" s="5">
        <f>10.00</f>
        <v>0.0</v>
      </c>
      <c r="AJ32" t="n" s="5">
        <f>(AH32)-(AI32)</f>
        <v>0.0</v>
      </c>
      <c r="AK32" t="n" s="6">
        <f>IF(AI32=0,"",(AH32)/(AI32))</f>
        <v>0.0</v>
      </c>
      <c r="AL32" s="4"/>
      <c r="AM32" t="n" s="5">
        <f>10.00</f>
        <v>0.0</v>
      </c>
      <c r="AN32" t="n" s="5">
        <f>(AL32)-(AM32)</f>
        <v>0.0</v>
      </c>
      <c r="AO32" t="n" s="6">
        <f>IF(AM32=0,"",(AL32)/(AM32))</f>
        <v>0.0</v>
      </c>
      <c r="AP32" s="4"/>
      <c r="AQ32" t="n" s="5">
        <f>10.00</f>
        <v>0.0</v>
      </c>
      <c r="AR32" t="n" s="5">
        <f>(AP32)-(AQ32)</f>
        <v>0.0</v>
      </c>
      <c r="AS32" t="n" s="6">
        <f>IF(AQ32=0,"",(AP32)/(AQ32))</f>
        <v>0.0</v>
      </c>
      <c r="AT32" s="4"/>
      <c r="AU32" t="n" s="5">
        <f>10.00</f>
        <v>0.0</v>
      </c>
      <c r="AV32" t="n" s="5">
        <f>(AT32)-(AU32)</f>
        <v>0.0</v>
      </c>
      <c r="AW32" t="n" s="6">
        <f>IF(AU32=0,"",(AT32)/(AU32))</f>
        <v>0.0</v>
      </c>
      <c r="AX32" t="n" s="5">
        <f>(((((((((((B32)+(F32))+(J32))+(N32))+(R32))+(V32))+(Z32))+(AD32))+(AH32))+(AL32))+(AP32))+(AT32)</f>
        <v>0.0</v>
      </c>
      <c r="AY32" t="n" s="5">
        <f>(((((((((((C32)+(G32))+(K32))+(O32))+(S32))+(W32))+(AA32))+(AE32))+(AI32))+(AM32))+(AQ32))+(AU32)</f>
        <v>0.0</v>
      </c>
      <c r="AZ32" t="n" s="5">
        <f>(AX32)-(AY32)</f>
        <v>0.0</v>
      </c>
      <c r="BA32" t="n" s="6">
        <f>IF(AY32=0,"",(AX32)/(AY32))</f>
        <v>0.0</v>
      </c>
    </row>
    <row r="33">
      <c r="A33" t="s" s="3">
        <v>43</v>
      </c>
      <c r="B33" t="n" s="5">
        <f>861.60</f>
        <v>0.0</v>
      </c>
      <c r="C33" t="n" s="5">
        <f>600.00</f>
        <v>0.0</v>
      </c>
      <c r="D33" t="n" s="5">
        <f>(B33)-(C33)</f>
        <v>0.0</v>
      </c>
      <c r="E33" t="n" s="6">
        <f>IF(C33=0,"",(B33)/(C33))</f>
        <v>0.0</v>
      </c>
      <c r="F33" t="n" s="5">
        <f>822.22</f>
        <v>0.0</v>
      </c>
      <c r="G33" t="n" s="5">
        <f>600.00</f>
        <v>0.0</v>
      </c>
      <c r="H33" t="n" s="5">
        <f>(F33)-(G33)</f>
        <v>0.0</v>
      </c>
      <c r="I33" t="n" s="6">
        <f>IF(G33=0,"",(F33)/(G33))</f>
        <v>0.0</v>
      </c>
      <c r="J33" t="n" s="5">
        <f>714.13</f>
        <v>0.0</v>
      </c>
      <c r="K33" t="n" s="5">
        <f>600.00</f>
        <v>0.0</v>
      </c>
      <c r="L33" t="n" s="5">
        <f>(J33)-(K33)</f>
        <v>0.0</v>
      </c>
      <c r="M33" t="n" s="6">
        <f>IF(K33=0,"",(J33)/(K33))</f>
        <v>0.0</v>
      </c>
      <c r="N33" t="n" s="5">
        <f>662.82</f>
        <v>0.0</v>
      </c>
      <c r="O33" t="n" s="5">
        <f>600.00</f>
        <v>0.0</v>
      </c>
      <c r="P33" t="n" s="5">
        <f>(N33)-(O33)</f>
        <v>0.0</v>
      </c>
      <c r="Q33" t="n" s="6">
        <f>IF(O33=0,"",(N33)/(O33))</f>
        <v>0.0</v>
      </c>
      <c r="R33" t="n" s="5">
        <f>590.81</f>
        <v>0.0</v>
      </c>
      <c r="S33" t="n" s="5">
        <f>600.00</f>
        <v>0.0</v>
      </c>
      <c r="T33" t="n" s="5">
        <f>(R33)-(S33)</f>
        <v>0.0</v>
      </c>
      <c r="U33" t="n" s="6">
        <f>IF(S33=0,"",(R33)/(S33))</f>
        <v>0.0</v>
      </c>
      <c r="V33" t="n" s="5">
        <f>493.72</f>
        <v>0.0</v>
      </c>
      <c r="W33" t="n" s="5">
        <f>600.00</f>
        <v>0.0</v>
      </c>
      <c r="X33" t="n" s="5">
        <f>(V33)-(W33)</f>
        <v>0.0</v>
      </c>
      <c r="Y33" t="n" s="6">
        <f>IF(W33=0,"",(V33)/(W33))</f>
        <v>0.0</v>
      </c>
      <c r="Z33" t="n" s="5">
        <f>1020.09</f>
        <v>0.0</v>
      </c>
      <c r="AA33" t="n" s="5">
        <f>600.00</f>
        <v>0.0</v>
      </c>
      <c r="AB33" t="n" s="5">
        <f>(Z33)-(AA33)</f>
        <v>0.0</v>
      </c>
      <c r="AC33" t="n" s="6">
        <f>IF(AA33=0,"",(Z33)/(AA33))</f>
        <v>0.0</v>
      </c>
      <c r="AD33" t="n" s="5">
        <f>1097.26</f>
        <v>0.0</v>
      </c>
      <c r="AE33" t="n" s="5">
        <f>600.00</f>
        <v>0.0</v>
      </c>
      <c r="AF33" t="n" s="5">
        <f>(AD33)-(AE33)</f>
        <v>0.0</v>
      </c>
      <c r="AG33" t="n" s="6">
        <f>IF(AE33=0,"",(AD33)/(AE33))</f>
        <v>0.0</v>
      </c>
      <c r="AH33" t="n" s="5">
        <f>493.54</f>
        <v>0.0</v>
      </c>
      <c r="AI33" t="n" s="5">
        <f>600.00</f>
        <v>0.0</v>
      </c>
      <c r="AJ33" t="n" s="5">
        <f>(AH33)-(AI33)</f>
        <v>0.0</v>
      </c>
      <c r="AK33" t="n" s="6">
        <f>IF(AI33=0,"",(AH33)/(AI33))</f>
        <v>0.0</v>
      </c>
      <c r="AL33" t="n" s="5">
        <f>1672.24</f>
        <v>0.0</v>
      </c>
      <c r="AM33" t="n" s="5">
        <f>600.00</f>
        <v>0.0</v>
      </c>
      <c r="AN33" t="n" s="5">
        <f>(AL33)-(AM33)</f>
        <v>0.0</v>
      </c>
      <c r="AO33" t="n" s="6">
        <f>IF(AM33=0,"",(AL33)/(AM33))</f>
        <v>0.0</v>
      </c>
      <c r="AP33" t="n" s="5">
        <f>72.78</f>
        <v>0.0</v>
      </c>
      <c r="AQ33" t="n" s="5">
        <f>600.00</f>
        <v>0.0</v>
      </c>
      <c r="AR33" t="n" s="5">
        <f>(AP33)-(AQ33)</f>
        <v>0.0</v>
      </c>
      <c r="AS33" t="n" s="6">
        <f>IF(AQ33=0,"",(AP33)/(AQ33))</f>
        <v>0.0</v>
      </c>
      <c r="AT33" t="n" s="5">
        <f>557.78</f>
        <v>0.0</v>
      </c>
      <c r="AU33" t="n" s="5">
        <f>600.00</f>
        <v>0.0</v>
      </c>
      <c r="AV33" t="n" s="5">
        <f>(AT33)-(AU33)</f>
        <v>0.0</v>
      </c>
      <c r="AW33" t="n" s="6">
        <f>IF(AU33=0,"",(AT33)/(AU33))</f>
        <v>0.0</v>
      </c>
      <c r="AX33" t="n" s="5">
        <f>(((((((((((B33)+(F33))+(J33))+(N33))+(R33))+(V33))+(Z33))+(AD33))+(AH33))+(AL33))+(AP33))+(AT33)</f>
        <v>0.0</v>
      </c>
      <c r="AY33" t="n" s="5">
        <f>(((((((((((C33)+(G33))+(K33))+(O33))+(S33))+(W33))+(AA33))+(AE33))+(AI33))+(AM33))+(AQ33))+(AU33)</f>
        <v>0.0</v>
      </c>
      <c r="AZ33" t="n" s="5">
        <f>(AX33)-(AY33)</f>
        <v>0.0</v>
      </c>
      <c r="BA33" t="n" s="6">
        <f>IF(AY33=0,"",(AX33)/(AY33))</f>
        <v>0.0</v>
      </c>
    </row>
    <row r="34">
      <c r="A34" t="s" s="3">
        <v>44</v>
      </c>
      <c r="B34" t="n" s="5">
        <f>3374.44</f>
        <v>0.0</v>
      </c>
      <c r="C34" t="n" s="5">
        <f>3700.00</f>
        <v>0.0</v>
      </c>
      <c r="D34" t="n" s="5">
        <f>(B34)-(C34)</f>
        <v>0.0</v>
      </c>
      <c r="E34" t="n" s="6">
        <f>IF(C34=0,"",(B34)/(C34))</f>
        <v>0.0</v>
      </c>
      <c r="F34" t="n" s="5">
        <f>3999.38</f>
        <v>0.0</v>
      </c>
      <c r="G34" t="n" s="5">
        <f>3700.00</f>
        <v>0.0</v>
      </c>
      <c r="H34" t="n" s="5">
        <f>(F34)-(G34)</f>
        <v>0.0</v>
      </c>
      <c r="I34" t="n" s="6">
        <f>IF(G34=0,"",(F34)/(G34))</f>
        <v>0.0</v>
      </c>
      <c r="J34" t="n" s="5">
        <f>3109.82</f>
        <v>0.0</v>
      </c>
      <c r="K34" t="n" s="5">
        <f>3700.00</f>
        <v>0.0</v>
      </c>
      <c r="L34" t="n" s="5">
        <f>(J34)-(K34)</f>
        <v>0.0</v>
      </c>
      <c r="M34" t="n" s="6">
        <f>IF(K34=0,"",(J34)/(K34))</f>
        <v>0.0</v>
      </c>
      <c r="N34" t="n" s="5">
        <f>3683.08</f>
        <v>0.0</v>
      </c>
      <c r="O34" t="n" s="5">
        <f>3700.00</f>
        <v>0.0</v>
      </c>
      <c r="P34" t="n" s="5">
        <f>(N34)-(O34)</f>
        <v>0.0</v>
      </c>
      <c r="Q34" t="n" s="6">
        <f>IF(O34=0,"",(N34)/(O34))</f>
        <v>0.0</v>
      </c>
      <c r="R34" t="n" s="5">
        <f>3181.98</f>
        <v>0.0</v>
      </c>
      <c r="S34" t="n" s="5">
        <f>3700.00</f>
        <v>0.0</v>
      </c>
      <c r="T34" t="n" s="5">
        <f>(R34)-(S34)</f>
        <v>0.0</v>
      </c>
      <c r="U34" t="n" s="6">
        <f>IF(S34=0,"",(R34)/(S34))</f>
        <v>0.0</v>
      </c>
      <c r="V34" t="n" s="5">
        <f>3395.21</f>
        <v>0.0</v>
      </c>
      <c r="W34" t="n" s="5">
        <f>3700.00</f>
        <v>0.0</v>
      </c>
      <c r="X34" t="n" s="5">
        <f>(V34)-(W34)</f>
        <v>0.0</v>
      </c>
      <c r="Y34" t="n" s="6">
        <f>IF(W34=0,"",(V34)/(W34))</f>
        <v>0.0</v>
      </c>
      <c r="Z34" t="n" s="5">
        <f>3870.66</f>
        <v>0.0</v>
      </c>
      <c r="AA34" t="n" s="5">
        <f>3700.00</f>
        <v>0.0</v>
      </c>
      <c r="AB34" t="n" s="5">
        <f>(Z34)-(AA34)</f>
        <v>0.0</v>
      </c>
      <c r="AC34" t="n" s="6">
        <f>IF(AA34=0,"",(Z34)/(AA34))</f>
        <v>0.0</v>
      </c>
      <c r="AD34" t="n" s="5">
        <f>3274.47</f>
        <v>0.0</v>
      </c>
      <c r="AE34" t="n" s="5">
        <f>3700.00</f>
        <v>0.0</v>
      </c>
      <c r="AF34" t="n" s="5">
        <f>(AD34)-(AE34)</f>
        <v>0.0</v>
      </c>
      <c r="AG34" t="n" s="6">
        <f>IF(AE34=0,"",(AD34)/(AE34))</f>
        <v>0.0</v>
      </c>
      <c r="AH34" t="n" s="5">
        <f>4099.04</f>
        <v>0.0</v>
      </c>
      <c r="AI34" t="n" s="5">
        <f>3700.00</f>
        <v>0.0</v>
      </c>
      <c r="AJ34" t="n" s="5">
        <f>(AH34)-(AI34)</f>
        <v>0.0</v>
      </c>
      <c r="AK34" t="n" s="6">
        <f>IF(AI34=0,"",(AH34)/(AI34))</f>
        <v>0.0</v>
      </c>
      <c r="AL34" t="n" s="5">
        <f>3914.06</f>
        <v>0.0</v>
      </c>
      <c r="AM34" t="n" s="5">
        <f>3700.00</f>
        <v>0.0</v>
      </c>
      <c r="AN34" t="n" s="5">
        <f>(AL34)-(AM34)</f>
        <v>0.0</v>
      </c>
      <c r="AO34" t="n" s="6">
        <f>IF(AM34=0,"",(AL34)/(AM34))</f>
        <v>0.0</v>
      </c>
      <c r="AP34" t="n" s="5">
        <f>3396.21</f>
        <v>0.0</v>
      </c>
      <c r="AQ34" t="n" s="5">
        <f>3700.00</f>
        <v>0.0</v>
      </c>
      <c r="AR34" t="n" s="5">
        <f>(AP34)-(AQ34)</f>
        <v>0.0</v>
      </c>
      <c r="AS34" t="n" s="6">
        <f>IF(AQ34=0,"",(AP34)/(AQ34))</f>
        <v>0.0</v>
      </c>
      <c r="AT34" t="n" s="5">
        <f>3428.19</f>
        <v>0.0</v>
      </c>
      <c r="AU34" t="n" s="5">
        <f>3700.00</f>
        <v>0.0</v>
      </c>
      <c r="AV34" t="n" s="5">
        <f>(AT34)-(AU34)</f>
        <v>0.0</v>
      </c>
      <c r="AW34" t="n" s="6">
        <f>IF(AU34=0,"",(AT34)/(AU34))</f>
        <v>0.0</v>
      </c>
      <c r="AX34" t="n" s="5">
        <f>(((((((((((B34)+(F34))+(J34))+(N34))+(R34))+(V34))+(Z34))+(AD34))+(AH34))+(AL34))+(AP34))+(AT34)</f>
        <v>0.0</v>
      </c>
      <c r="AY34" t="n" s="5">
        <f>(((((((((((C34)+(G34))+(K34))+(O34))+(S34))+(W34))+(AA34))+(AE34))+(AI34))+(AM34))+(AQ34))+(AU34)</f>
        <v>0.0</v>
      </c>
      <c r="AZ34" t="n" s="5">
        <f>(AX34)-(AY34)</f>
        <v>0.0</v>
      </c>
      <c r="BA34" t="n" s="6">
        <f>IF(AY34=0,"",(AX34)/(AY34))</f>
        <v>0.0</v>
      </c>
    </row>
    <row r="35">
      <c r="A35" t="s" s="3">
        <v>45</v>
      </c>
      <c r="B35" t="n" s="7">
        <f>(((((((((((((((B17)+(B18))+(B19))+(B20))+(B21))+(B22))+(B23))+(B24))+(B27))+(B28))+(B29))+(B30))+(B31))+(B32))+(B33))+(B34)</f>
        <v>0.0</v>
      </c>
      <c r="C35" t="n" s="7">
        <f>(((((((((((((((C17)+(C18))+(C19))+(C20))+(C21))+(C22))+(C23))+(C24))+(C27))+(C28))+(C29))+(C30))+(C31))+(C32))+(C33))+(C34)</f>
        <v>0.0</v>
      </c>
      <c r="D35" t="n" s="7">
        <f>(B35)-(C35)</f>
        <v>0.0</v>
      </c>
      <c r="E35" t="n" s="8">
        <f>IF(C35=0,"",(B35)/(C35))</f>
        <v>0.0</v>
      </c>
      <c r="F35" t="n" s="7">
        <f>(((((((((((((((F17)+(F18))+(F19))+(F20))+(F21))+(F22))+(F23))+(F24))+(F27))+(F28))+(F29))+(F30))+(F31))+(F32))+(F33))+(F34)</f>
        <v>0.0</v>
      </c>
      <c r="G35" t="n" s="7">
        <f>(((((((((((((((G17)+(G18))+(G19))+(G20))+(G21))+(G22))+(G23))+(G24))+(G27))+(G28))+(G29))+(G30))+(G31))+(G32))+(G33))+(G34)</f>
        <v>0.0</v>
      </c>
      <c r="H35" t="n" s="7">
        <f>(F35)-(G35)</f>
        <v>0.0</v>
      </c>
      <c r="I35" t="n" s="8">
        <f>IF(G35=0,"",(F35)/(G35))</f>
        <v>0.0</v>
      </c>
      <c r="J35" t="n" s="7">
        <f>(((((((((((((((J17)+(J18))+(J19))+(J20))+(J21))+(J22))+(J23))+(J24))+(J27))+(J28))+(J29))+(J30))+(J31))+(J32))+(J33))+(J34)</f>
        <v>0.0</v>
      </c>
      <c r="K35" t="n" s="7">
        <f>(((((((((((((((K17)+(K18))+(K19))+(K20))+(K21))+(K22))+(K23))+(K24))+(K27))+(K28))+(K29))+(K30))+(K31))+(K32))+(K33))+(K34)</f>
        <v>0.0</v>
      </c>
      <c r="L35" t="n" s="7">
        <f>(J35)-(K35)</f>
        <v>0.0</v>
      </c>
      <c r="M35" t="n" s="8">
        <f>IF(K35=0,"",(J35)/(K35))</f>
        <v>0.0</v>
      </c>
      <c r="N35" t="n" s="7">
        <f>(((((((((((((((N17)+(N18))+(N19))+(N20))+(N21))+(N22))+(N23))+(N24))+(N27))+(N28))+(N29))+(N30))+(N31))+(N32))+(N33))+(N34)</f>
        <v>0.0</v>
      </c>
      <c r="O35" t="n" s="7">
        <f>(((((((((((((((O17)+(O18))+(O19))+(O20))+(O21))+(O22))+(O23))+(O24))+(O27))+(O28))+(O29))+(O30))+(O31))+(O32))+(O33))+(O34)</f>
        <v>0.0</v>
      </c>
      <c r="P35" t="n" s="7">
        <f>(N35)-(O35)</f>
        <v>0.0</v>
      </c>
      <c r="Q35" t="n" s="8">
        <f>IF(O35=0,"",(N35)/(O35))</f>
        <v>0.0</v>
      </c>
      <c r="R35" t="n" s="7">
        <f>(((((((((((((((R17)+(R18))+(R19))+(R20))+(R21))+(R22))+(R23))+(R24))+(R27))+(R28))+(R29))+(R30))+(R31))+(R32))+(R33))+(R34)</f>
        <v>0.0</v>
      </c>
      <c r="S35" t="n" s="7">
        <f>(((((((((((((((S17)+(S18))+(S19))+(S20))+(S21))+(S22))+(S23))+(S24))+(S27))+(S28))+(S29))+(S30))+(S31))+(S32))+(S33))+(S34)</f>
        <v>0.0</v>
      </c>
      <c r="T35" t="n" s="7">
        <f>(R35)-(S35)</f>
        <v>0.0</v>
      </c>
      <c r="U35" t="n" s="8">
        <f>IF(S35=0,"",(R35)/(S35))</f>
        <v>0.0</v>
      </c>
      <c r="V35" t="n" s="7">
        <f>(((((((((((((((V17)+(V18))+(V19))+(V20))+(V21))+(V22))+(V23))+(V24))+(V27))+(V28))+(V29))+(V30))+(V31))+(V32))+(V33))+(V34)</f>
        <v>0.0</v>
      </c>
      <c r="W35" t="n" s="7">
        <f>(((((((((((((((W17)+(W18))+(W19))+(W20))+(W21))+(W22))+(W23))+(W24))+(W27))+(W28))+(W29))+(W30))+(W31))+(W32))+(W33))+(W34)</f>
        <v>0.0</v>
      </c>
      <c r="X35" t="n" s="7">
        <f>(V35)-(W35)</f>
        <v>0.0</v>
      </c>
      <c r="Y35" t="n" s="8">
        <f>IF(W35=0,"",(V35)/(W35))</f>
        <v>0.0</v>
      </c>
      <c r="Z35" t="n" s="7">
        <f>(((((((((((((((Z17)+(Z18))+(Z19))+(Z20))+(Z21))+(Z22))+(Z23))+(Z24))+(Z27))+(Z28))+(Z29))+(Z30))+(Z31))+(Z32))+(Z33))+(Z34)</f>
        <v>0.0</v>
      </c>
      <c r="AA35" t="n" s="7">
        <f>(((((((((((((((AA17)+(AA18))+(AA19))+(AA20))+(AA21))+(AA22))+(AA23))+(AA24))+(AA27))+(AA28))+(AA29))+(AA30))+(AA31))+(AA32))+(AA33))+(AA34)</f>
        <v>0.0</v>
      </c>
      <c r="AB35" t="n" s="7">
        <f>(Z35)-(AA35)</f>
        <v>0.0</v>
      </c>
      <c r="AC35" t="n" s="8">
        <f>IF(AA35=0,"",(Z35)/(AA35))</f>
        <v>0.0</v>
      </c>
      <c r="AD35" t="n" s="7">
        <f>(((((((((((((((AD17)+(AD18))+(AD19))+(AD20))+(AD21))+(AD22))+(AD23))+(AD24))+(AD27))+(AD28))+(AD29))+(AD30))+(AD31))+(AD32))+(AD33))+(AD34)</f>
        <v>0.0</v>
      </c>
      <c r="AE35" t="n" s="7">
        <f>(((((((((((((((AE17)+(AE18))+(AE19))+(AE20))+(AE21))+(AE22))+(AE23))+(AE24))+(AE27))+(AE28))+(AE29))+(AE30))+(AE31))+(AE32))+(AE33))+(AE34)</f>
        <v>0.0</v>
      </c>
      <c r="AF35" t="n" s="7">
        <f>(AD35)-(AE35)</f>
        <v>0.0</v>
      </c>
      <c r="AG35" t="n" s="8">
        <f>IF(AE35=0,"",(AD35)/(AE35))</f>
        <v>0.0</v>
      </c>
      <c r="AH35" t="n" s="7">
        <f>(((((((((((((((AH17)+(AH18))+(AH19))+(AH20))+(AH21))+(AH22))+(AH23))+(AH24))+(AH27))+(AH28))+(AH29))+(AH30))+(AH31))+(AH32))+(AH33))+(AH34)</f>
        <v>0.0</v>
      </c>
      <c r="AI35" t="n" s="7">
        <f>(((((((((((((((AI17)+(AI18))+(AI19))+(AI20))+(AI21))+(AI22))+(AI23))+(AI24))+(AI27))+(AI28))+(AI29))+(AI30))+(AI31))+(AI32))+(AI33))+(AI34)</f>
        <v>0.0</v>
      </c>
      <c r="AJ35" t="n" s="7">
        <f>(AH35)-(AI35)</f>
        <v>0.0</v>
      </c>
      <c r="AK35" t="n" s="8">
        <f>IF(AI35=0,"",(AH35)/(AI35))</f>
        <v>0.0</v>
      </c>
      <c r="AL35" t="n" s="7">
        <f>(((((((((((((((AL17)+(AL18))+(AL19))+(AL20))+(AL21))+(AL22))+(AL23))+(AL24))+(AL27))+(AL28))+(AL29))+(AL30))+(AL31))+(AL32))+(AL33))+(AL34)</f>
        <v>0.0</v>
      </c>
      <c r="AM35" t="n" s="7">
        <f>(((((((((((((((AM17)+(AM18))+(AM19))+(AM20))+(AM21))+(AM22))+(AM23))+(AM24))+(AM27))+(AM28))+(AM29))+(AM30))+(AM31))+(AM32))+(AM33))+(AM34)</f>
        <v>0.0</v>
      </c>
      <c r="AN35" t="n" s="7">
        <f>(AL35)-(AM35)</f>
        <v>0.0</v>
      </c>
      <c r="AO35" t="n" s="8">
        <f>IF(AM35=0,"",(AL35)/(AM35))</f>
        <v>0.0</v>
      </c>
      <c r="AP35" t="n" s="7">
        <f>(((((((((((((((AP17)+(AP18))+(AP19))+(AP20))+(AP21))+(AP22))+(AP23))+(AP24))+(AP27))+(AP28))+(AP29))+(AP30))+(AP31))+(AP32))+(AP33))+(AP34)</f>
        <v>0.0</v>
      </c>
      <c r="AQ35" t="n" s="7">
        <f>(((((((((((((((AQ17)+(AQ18))+(AQ19))+(AQ20))+(AQ21))+(AQ22))+(AQ23))+(AQ24))+(AQ27))+(AQ28))+(AQ29))+(AQ30))+(AQ31))+(AQ32))+(AQ33))+(AQ34)</f>
        <v>0.0</v>
      </c>
      <c r="AR35" t="n" s="7">
        <f>(AP35)-(AQ35)</f>
        <v>0.0</v>
      </c>
      <c r="AS35" t="n" s="8">
        <f>IF(AQ35=0,"",(AP35)/(AQ35))</f>
        <v>0.0</v>
      </c>
      <c r="AT35" t="n" s="7">
        <f>(((((((((((((((AT17)+(AT18))+(AT19))+(AT20))+(AT21))+(AT22))+(AT23))+(AT24))+(AT27))+(AT28))+(AT29))+(AT30))+(AT31))+(AT32))+(AT33))+(AT34)</f>
        <v>0.0</v>
      </c>
      <c r="AU35" t="n" s="7">
        <f>(((((((((((((((AU17)+(AU18))+(AU19))+(AU20))+(AU21))+(AU22))+(AU23))+(AU24))+(AU27))+(AU28))+(AU29))+(AU30))+(AU31))+(AU32))+(AU33))+(AU34)</f>
        <v>0.0</v>
      </c>
      <c r="AV35" t="n" s="7">
        <f>(AT35)-(AU35)</f>
        <v>0.0</v>
      </c>
      <c r="AW35" t="n" s="8">
        <f>IF(AU35=0,"",(AT35)/(AU35))</f>
        <v>0.0</v>
      </c>
      <c r="AX35" t="n" s="7">
        <f>(((((((((((B35)+(F35))+(J35))+(N35))+(R35))+(V35))+(Z35))+(AD35))+(AH35))+(AL35))+(AP35))+(AT35)</f>
        <v>0.0</v>
      </c>
      <c r="AY35" t="n" s="7">
        <f>(((((((((((C35)+(G35))+(K35))+(O35))+(S35))+(W35))+(AA35))+(AE35))+(AI35))+(AM35))+(AQ35))+(AU35)</f>
        <v>0.0</v>
      </c>
      <c r="AZ35" t="n" s="7">
        <f>(AX35)-(AY35)</f>
        <v>0.0</v>
      </c>
      <c r="BA35" t="n" s="8">
        <f>IF(AY35=0,"",(AX35)/(AY35))</f>
        <v>0.0</v>
      </c>
    </row>
    <row r="36">
      <c r="A36" t="s" s="3">
        <v>46</v>
      </c>
      <c r="B36" t="n" s="7">
        <f>(B15)-(B35)</f>
        <v>0.0</v>
      </c>
      <c r="C36" t="n" s="7">
        <f>(C15)-(C35)</f>
        <v>0.0</v>
      </c>
      <c r="D36" t="n" s="7">
        <f>(B36)-(C36)</f>
        <v>0.0</v>
      </c>
      <c r="E36" t="n" s="8">
        <f>IF(C36=0,"",(B36)/(C36))</f>
        <v>0.0</v>
      </c>
      <c r="F36" t="n" s="7">
        <f>(F15)-(F35)</f>
        <v>0.0</v>
      </c>
      <c r="G36" t="n" s="7">
        <f>(G15)-(G35)</f>
        <v>0.0</v>
      </c>
      <c r="H36" t="n" s="7">
        <f>(F36)-(G36)</f>
        <v>0.0</v>
      </c>
      <c r="I36" t="n" s="8">
        <f>IF(G36=0,"",(F36)/(G36))</f>
        <v>0.0</v>
      </c>
      <c r="J36" t="n" s="7">
        <f>(J15)-(J35)</f>
        <v>0.0</v>
      </c>
      <c r="K36" t="n" s="7">
        <f>(K15)-(K35)</f>
        <v>0.0</v>
      </c>
      <c r="L36" t="n" s="7">
        <f>(J36)-(K36)</f>
        <v>0.0</v>
      </c>
      <c r="M36" t="n" s="8">
        <f>IF(K36=0,"",(J36)/(K36))</f>
        <v>0.0</v>
      </c>
      <c r="N36" t="n" s="7">
        <f>(N15)-(N35)</f>
        <v>0.0</v>
      </c>
      <c r="O36" t="n" s="7">
        <f>(O15)-(O35)</f>
        <v>0.0</v>
      </c>
      <c r="P36" t="n" s="7">
        <f>(N36)-(O36)</f>
        <v>0.0</v>
      </c>
      <c r="Q36" t="n" s="8">
        <f>IF(O36=0,"",(N36)/(O36))</f>
        <v>0.0</v>
      </c>
      <c r="R36" t="n" s="7">
        <f>(R15)-(R35)</f>
        <v>0.0</v>
      </c>
      <c r="S36" t="n" s="7">
        <f>(S15)-(S35)</f>
        <v>0.0</v>
      </c>
      <c r="T36" t="n" s="7">
        <f>(R36)-(S36)</f>
        <v>0.0</v>
      </c>
      <c r="U36" t="n" s="8">
        <f>IF(S36=0,"",(R36)/(S36))</f>
        <v>0.0</v>
      </c>
      <c r="V36" t="n" s="7">
        <f>(V15)-(V35)</f>
        <v>0.0</v>
      </c>
      <c r="W36" t="n" s="7">
        <f>(W15)-(W35)</f>
        <v>0.0</v>
      </c>
      <c r="X36" t="n" s="7">
        <f>(V36)-(W36)</f>
        <v>0.0</v>
      </c>
      <c r="Y36" t="n" s="8">
        <f>IF(W36=0,"",(V36)/(W36))</f>
        <v>0.0</v>
      </c>
      <c r="Z36" t="n" s="7">
        <f>(Z15)-(Z35)</f>
        <v>0.0</v>
      </c>
      <c r="AA36" t="n" s="7">
        <f>(AA15)-(AA35)</f>
        <v>0.0</v>
      </c>
      <c r="AB36" t="n" s="7">
        <f>(Z36)-(AA36)</f>
        <v>0.0</v>
      </c>
      <c r="AC36" t="n" s="8">
        <f>IF(AA36=0,"",(Z36)/(AA36))</f>
        <v>0.0</v>
      </c>
      <c r="AD36" t="n" s="7">
        <f>(AD15)-(AD35)</f>
        <v>0.0</v>
      </c>
      <c r="AE36" t="n" s="7">
        <f>(AE15)-(AE35)</f>
        <v>0.0</v>
      </c>
      <c r="AF36" t="n" s="7">
        <f>(AD36)-(AE36)</f>
        <v>0.0</v>
      </c>
      <c r="AG36" t="n" s="8">
        <f>IF(AE36=0,"",(AD36)/(AE36))</f>
        <v>0.0</v>
      </c>
      <c r="AH36" t="n" s="7">
        <f>(AH15)-(AH35)</f>
        <v>0.0</v>
      </c>
      <c r="AI36" t="n" s="7">
        <f>(AI15)-(AI35)</f>
        <v>0.0</v>
      </c>
      <c r="AJ36" t="n" s="7">
        <f>(AH36)-(AI36)</f>
        <v>0.0</v>
      </c>
      <c r="AK36" t="n" s="8">
        <f>IF(AI36=0,"",(AH36)/(AI36))</f>
        <v>0.0</v>
      </c>
      <c r="AL36" t="n" s="7">
        <f>(AL15)-(AL35)</f>
        <v>0.0</v>
      </c>
      <c r="AM36" t="n" s="7">
        <f>(AM15)-(AM35)</f>
        <v>0.0</v>
      </c>
      <c r="AN36" t="n" s="7">
        <f>(AL36)-(AM36)</f>
        <v>0.0</v>
      </c>
      <c r="AO36" t="n" s="8">
        <f>IF(AM36=0,"",(AL36)/(AM36))</f>
        <v>0.0</v>
      </c>
      <c r="AP36" t="n" s="7">
        <f>(AP15)-(AP35)</f>
        <v>0.0</v>
      </c>
      <c r="AQ36" t="n" s="7">
        <f>(AQ15)-(AQ35)</f>
        <v>0.0</v>
      </c>
      <c r="AR36" t="n" s="7">
        <f>(AP36)-(AQ36)</f>
        <v>0.0</v>
      </c>
      <c r="AS36" t="n" s="8">
        <f>IF(AQ36=0,"",(AP36)/(AQ36))</f>
        <v>0.0</v>
      </c>
      <c r="AT36" t="n" s="7">
        <f>(AT15)-(AT35)</f>
        <v>0.0</v>
      </c>
      <c r="AU36" t="n" s="7">
        <f>(AU15)-(AU35)</f>
        <v>0.0</v>
      </c>
      <c r="AV36" t="n" s="7">
        <f>(AT36)-(AU36)</f>
        <v>0.0</v>
      </c>
      <c r="AW36" t="n" s="8">
        <f>IF(AU36=0,"",(AT36)/(AU36))</f>
        <v>0.0</v>
      </c>
      <c r="AX36" t="n" s="7">
        <f>(((((((((((B36)+(F36))+(J36))+(N36))+(R36))+(V36))+(Z36))+(AD36))+(AH36))+(AL36))+(AP36))+(AT36)</f>
        <v>0.0</v>
      </c>
      <c r="AY36" t="n" s="7">
        <f>(((((((((((C36)+(G36))+(K36))+(O36))+(S36))+(W36))+(AA36))+(AE36))+(AI36))+(AM36))+(AQ36))+(AU36)</f>
        <v>0.0</v>
      </c>
      <c r="AZ36" t="n" s="7">
        <f>(AX36)-(AY36)</f>
        <v>0.0</v>
      </c>
      <c r="BA36" t="n" s="8">
        <f>IF(AY36=0,"",(AX36)/(AY36))</f>
        <v>0.0</v>
      </c>
    </row>
    <row r="37">
      <c r="A37" t="s" s="3">
        <v>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>
      <c r="A38" t="s" s="3">
        <v>48</v>
      </c>
      <c r="B38" t="n" s="5">
        <f>745.00</f>
        <v>0.0</v>
      </c>
      <c r="C38" s="4"/>
      <c r="D38" t="n" s="5">
        <f>(B38)-(C38)</f>
        <v>0.0</v>
      </c>
      <c r="E38" t="n" s="6">
        <f>IF(C38=0,"",(B38)/(C38))</f>
        <v>0.0</v>
      </c>
      <c r="F38" t="n" s="5">
        <f>481.00</f>
        <v>0.0</v>
      </c>
      <c r="G38" s="4"/>
      <c r="H38" t="n" s="5">
        <f>(F38)-(G38)</f>
        <v>0.0</v>
      </c>
      <c r="I38" t="n" s="6">
        <f>IF(G38=0,"",(F38)/(G38))</f>
        <v>0.0</v>
      </c>
      <c r="J38" t="n" s="5">
        <f>233.00</f>
        <v>0.0</v>
      </c>
      <c r="K38" s="4"/>
      <c r="L38" t="n" s="5">
        <f>(J38)-(K38)</f>
        <v>0.0</v>
      </c>
      <c r="M38" t="n" s="6">
        <f>IF(K38=0,"",(J38)/(K38))</f>
        <v>0.0</v>
      </c>
      <c r="N38" s="4"/>
      <c r="O38" s="4"/>
      <c r="P38" t="n" s="5">
        <f>(N38)-(O38)</f>
        <v>0.0</v>
      </c>
      <c r="Q38" t="n" s="6">
        <f>IF(O38=0,"",(N38)/(O38))</f>
        <v>0.0</v>
      </c>
      <c r="R38" s="4"/>
      <c r="S38" s="4"/>
      <c r="T38" t="n" s="5">
        <f>(R38)-(S38)</f>
        <v>0.0</v>
      </c>
      <c r="U38" t="n" s="6">
        <f>IF(S38=0,"",(R38)/(S38))</f>
        <v>0.0</v>
      </c>
      <c r="V38" s="4"/>
      <c r="W38" s="4"/>
      <c r="X38" t="n" s="5">
        <f>(V38)-(W38)</f>
        <v>0.0</v>
      </c>
      <c r="Y38" t="n" s="6">
        <f>IF(W38=0,"",(V38)/(W38))</f>
        <v>0.0</v>
      </c>
      <c r="Z38" s="4"/>
      <c r="AA38" s="4"/>
      <c r="AB38" t="n" s="5">
        <f>(Z38)-(AA38)</f>
        <v>0.0</v>
      </c>
      <c r="AC38" t="n" s="6">
        <f>IF(AA38=0,"",(Z38)/(AA38))</f>
        <v>0.0</v>
      </c>
      <c r="AD38" s="4"/>
      <c r="AE38" s="4"/>
      <c r="AF38" t="n" s="5">
        <f>(AD38)-(AE38)</f>
        <v>0.0</v>
      </c>
      <c r="AG38" t="n" s="6">
        <f>IF(AE38=0,"",(AD38)/(AE38))</f>
        <v>0.0</v>
      </c>
      <c r="AH38" s="4"/>
      <c r="AI38" s="4"/>
      <c r="AJ38" t="n" s="5">
        <f>(AH38)-(AI38)</f>
        <v>0.0</v>
      </c>
      <c r="AK38" t="n" s="6">
        <f>IF(AI38=0,"",(AH38)/(AI38))</f>
        <v>0.0</v>
      </c>
      <c r="AL38" s="4"/>
      <c r="AM38" s="4"/>
      <c r="AN38" t="n" s="5">
        <f>(AL38)-(AM38)</f>
        <v>0.0</v>
      </c>
      <c r="AO38" t="n" s="6">
        <f>IF(AM38=0,"",(AL38)/(AM38))</f>
        <v>0.0</v>
      </c>
      <c r="AP38" s="4"/>
      <c r="AQ38" s="4"/>
      <c r="AR38" t="n" s="5">
        <f>(AP38)-(AQ38)</f>
        <v>0.0</v>
      </c>
      <c r="AS38" t="n" s="6">
        <f>IF(AQ38=0,"",(AP38)/(AQ38))</f>
        <v>0.0</v>
      </c>
      <c r="AT38" s="4"/>
      <c r="AU38" s="4"/>
      <c r="AV38" t="n" s="5">
        <f>(AT38)-(AU38)</f>
        <v>0.0</v>
      </c>
      <c r="AW38" t="n" s="6">
        <f>IF(AU38=0,"",(AT38)/(AU38))</f>
        <v>0.0</v>
      </c>
      <c r="AX38" t="n" s="5">
        <f>(((((((((((B38)+(F38))+(J38))+(N38))+(R38))+(V38))+(Z38))+(AD38))+(AH38))+(AL38))+(AP38))+(AT38)</f>
        <v>0.0</v>
      </c>
      <c r="AY38" t="n" s="5">
        <f>(((((((((((C38)+(G38))+(K38))+(O38))+(S38))+(W38))+(AA38))+(AE38))+(AI38))+(AM38))+(AQ38))+(AU38)</f>
        <v>0.0</v>
      </c>
      <c r="AZ38" t="n" s="5">
        <f>(AX38)-(AY38)</f>
        <v>0.0</v>
      </c>
      <c r="BA38" t="n" s="6">
        <f>IF(AY38=0,"",(AX38)/(AY38))</f>
        <v>0.0</v>
      </c>
    </row>
    <row r="39">
      <c r="A39" t="s" s="3">
        <v>49</v>
      </c>
      <c r="B39" s="4"/>
      <c r="C39" s="4"/>
      <c r="D39" t="n" s="5">
        <f>(B39)-(C39)</f>
        <v>0.0</v>
      </c>
      <c r="E39" t="n" s="6">
        <f>IF(C39=0,"",(B39)/(C39))</f>
        <v>0.0</v>
      </c>
      <c r="F39" s="4"/>
      <c r="G39" s="4"/>
      <c r="H39" t="n" s="5">
        <f>(F39)-(G39)</f>
        <v>0.0</v>
      </c>
      <c r="I39" t="n" s="6">
        <f>IF(G39=0,"",(F39)/(G39))</f>
        <v>0.0</v>
      </c>
      <c r="J39" s="4"/>
      <c r="K39" s="4"/>
      <c r="L39" t="n" s="5">
        <f>(J39)-(K39)</f>
        <v>0.0</v>
      </c>
      <c r="M39" t="n" s="6">
        <f>IF(K39=0,"",(J39)/(K39))</f>
        <v>0.0</v>
      </c>
      <c r="N39" s="4"/>
      <c r="O39" s="4"/>
      <c r="P39" t="n" s="5">
        <f>(N39)-(O39)</f>
        <v>0.0</v>
      </c>
      <c r="Q39" t="n" s="6">
        <f>IF(O39=0,"",(N39)/(O39))</f>
        <v>0.0</v>
      </c>
      <c r="R39" s="4"/>
      <c r="S39" s="4"/>
      <c r="T39" t="n" s="5">
        <f>(R39)-(S39)</f>
        <v>0.0</v>
      </c>
      <c r="U39" t="n" s="6">
        <f>IF(S39=0,"",(R39)/(S39))</f>
        <v>0.0</v>
      </c>
      <c r="V39" t="n" s="5">
        <f>11267.88</f>
        <v>0.0</v>
      </c>
      <c r="W39" s="4"/>
      <c r="X39" t="n" s="5">
        <f>(V39)-(W39)</f>
        <v>0.0</v>
      </c>
      <c r="Y39" t="n" s="6">
        <f>IF(W39=0,"",(V39)/(W39))</f>
        <v>0.0</v>
      </c>
      <c r="Z39" s="4"/>
      <c r="AA39" s="4"/>
      <c r="AB39" t="n" s="5">
        <f>(Z39)-(AA39)</f>
        <v>0.0</v>
      </c>
      <c r="AC39" t="n" s="6">
        <f>IF(AA39=0,"",(Z39)/(AA39))</f>
        <v>0.0</v>
      </c>
      <c r="AD39" s="4"/>
      <c r="AE39" s="4"/>
      <c r="AF39" t="n" s="5">
        <f>(AD39)-(AE39)</f>
        <v>0.0</v>
      </c>
      <c r="AG39" t="n" s="6">
        <f>IF(AE39=0,"",(AD39)/(AE39))</f>
        <v>0.0</v>
      </c>
      <c r="AH39" s="4"/>
      <c r="AI39" s="4"/>
      <c r="AJ39" t="n" s="5">
        <f>(AH39)-(AI39)</f>
        <v>0.0</v>
      </c>
      <c r="AK39" t="n" s="6">
        <f>IF(AI39=0,"",(AH39)/(AI39))</f>
        <v>0.0</v>
      </c>
      <c r="AL39" s="4"/>
      <c r="AM39" s="4"/>
      <c r="AN39" t="n" s="5">
        <f>(AL39)-(AM39)</f>
        <v>0.0</v>
      </c>
      <c r="AO39" t="n" s="6">
        <f>IF(AM39=0,"",(AL39)/(AM39))</f>
        <v>0.0</v>
      </c>
      <c r="AP39" s="4"/>
      <c r="AQ39" s="4"/>
      <c r="AR39" t="n" s="5">
        <f>(AP39)-(AQ39)</f>
        <v>0.0</v>
      </c>
      <c r="AS39" t="n" s="6">
        <f>IF(AQ39=0,"",(AP39)/(AQ39))</f>
        <v>0.0</v>
      </c>
      <c r="AT39" s="4"/>
      <c r="AU39" s="4"/>
      <c r="AV39" t="n" s="5">
        <f>(AT39)-(AU39)</f>
        <v>0.0</v>
      </c>
      <c r="AW39" t="n" s="6">
        <f>IF(AU39=0,"",(AT39)/(AU39))</f>
        <v>0.0</v>
      </c>
      <c r="AX39" t="n" s="5">
        <f>(((((((((((B39)+(F39))+(J39))+(N39))+(R39))+(V39))+(Z39))+(AD39))+(AH39))+(AL39))+(AP39))+(AT39)</f>
        <v>0.0</v>
      </c>
      <c r="AY39" t="n" s="5">
        <f>(((((((((((C39)+(G39))+(K39))+(O39))+(S39))+(W39))+(AA39))+(AE39))+(AI39))+(AM39))+(AQ39))+(AU39)</f>
        <v>0.0</v>
      </c>
      <c r="AZ39" t="n" s="5">
        <f>(AX39)-(AY39)</f>
        <v>0.0</v>
      </c>
      <c r="BA39" t="n" s="6">
        <f>IF(AY39=0,"",(AX39)/(AY39))</f>
        <v>0.0</v>
      </c>
    </row>
    <row r="40">
      <c r="A40" t="s" s="3">
        <v>50</v>
      </c>
      <c r="B40" t="n" s="7">
        <f>(B38)+(B39)</f>
        <v>0.0</v>
      </c>
      <c r="C40" t="n" s="7">
        <f>(C38)+(C39)</f>
        <v>0.0</v>
      </c>
      <c r="D40" t="n" s="7">
        <f>(B40)-(C40)</f>
        <v>0.0</v>
      </c>
      <c r="E40" t="n" s="8">
        <f>IF(C40=0,"",(B40)/(C40))</f>
        <v>0.0</v>
      </c>
      <c r="F40" t="n" s="7">
        <f>(F38)+(F39)</f>
        <v>0.0</v>
      </c>
      <c r="G40" t="n" s="7">
        <f>(G38)+(G39)</f>
        <v>0.0</v>
      </c>
      <c r="H40" t="n" s="7">
        <f>(F40)-(G40)</f>
        <v>0.0</v>
      </c>
      <c r="I40" t="n" s="8">
        <f>IF(G40=0,"",(F40)/(G40))</f>
        <v>0.0</v>
      </c>
      <c r="J40" t="n" s="7">
        <f>(J38)+(J39)</f>
        <v>0.0</v>
      </c>
      <c r="K40" t="n" s="7">
        <f>(K38)+(K39)</f>
        <v>0.0</v>
      </c>
      <c r="L40" t="n" s="7">
        <f>(J40)-(K40)</f>
        <v>0.0</v>
      </c>
      <c r="M40" t="n" s="8">
        <f>IF(K40=0,"",(J40)/(K40))</f>
        <v>0.0</v>
      </c>
      <c r="N40" t="n" s="7">
        <f>(N38)+(N39)</f>
        <v>0.0</v>
      </c>
      <c r="O40" t="n" s="7">
        <f>(O38)+(O39)</f>
        <v>0.0</v>
      </c>
      <c r="P40" t="n" s="7">
        <f>(N40)-(O40)</f>
        <v>0.0</v>
      </c>
      <c r="Q40" t="n" s="8">
        <f>IF(O40=0,"",(N40)/(O40))</f>
        <v>0.0</v>
      </c>
      <c r="R40" t="n" s="7">
        <f>(R38)+(R39)</f>
        <v>0.0</v>
      </c>
      <c r="S40" t="n" s="7">
        <f>(S38)+(S39)</f>
        <v>0.0</v>
      </c>
      <c r="T40" t="n" s="7">
        <f>(R40)-(S40)</f>
        <v>0.0</v>
      </c>
      <c r="U40" t="n" s="8">
        <f>IF(S40=0,"",(R40)/(S40))</f>
        <v>0.0</v>
      </c>
      <c r="V40" t="n" s="7">
        <f>(V38)+(V39)</f>
        <v>0.0</v>
      </c>
      <c r="W40" t="n" s="7">
        <f>(W38)+(W39)</f>
        <v>0.0</v>
      </c>
      <c r="X40" t="n" s="7">
        <f>(V40)-(W40)</f>
        <v>0.0</v>
      </c>
      <c r="Y40" t="n" s="8">
        <f>IF(W40=0,"",(V40)/(W40))</f>
        <v>0.0</v>
      </c>
      <c r="Z40" t="n" s="7">
        <f>(Z38)+(Z39)</f>
        <v>0.0</v>
      </c>
      <c r="AA40" t="n" s="7">
        <f>(AA38)+(AA39)</f>
        <v>0.0</v>
      </c>
      <c r="AB40" t="n" s="7">
        <f>(Z40)-(AA40)</f>
        <v>0.0</v>
      </c>
      <c r="AC40" t="n" s="8">
        <f>IF(AA40=0,"",(Z40)/(AA40))</f>
        <v>0.0</v>
      </c>
      <c r="AD40" t="n" s="7">
        <f>(AD38)+(AD39)</f>
        <v>0.0</v>
      </c>
      <c r="AE40" t="n" s="7">
        <f>(AE38)+(AE39)</f>
        <v>0.0</v>
      </c>
      <c r="AF40" t="n" s="7">
        <f>(AD40)-(AE40)</f>
        <v>0.0</v>
      </c>
      <c r="AG40" t="n" s="8">
        <f>IF(AE40=0,"",(AD40)/(AE40))</f>
        <v>0.0</v>
      </c>
      <c r="AH40" t="n" s="7">
        <f>(AH38)+(AH39)</f>
        <v>0.0</v>
      </c>
      <c r="AI40" t="n" s="7">
        <f>(AI38)+(AI39)</f>
        <v>0.0</v>
      </c>
      <c r="AJ40" t="n" s="7">
        <f>(AH40)-(AI40)</f>
        <v>0.0</v>
      </c>
      <c r="AK40" t="n" s="8">
        <f>IF(AI40=0,"",(AH40)/(AI40))</f>
        <v>0.0</v>
      </c>
      <c r="AL40" t="n" s="7">
        <f>(AL38)+(AL39)</f>
        <v>0.0</v>
      </c>
      <c r="AM40" t="n" s="7">
        <f>(AM38)+(AM39)</f>
        <v>0.0</v>
      </c>
      <c r="AN40" t="n" s="7">
        <f>(AL40)-(AM40)</f>
        <v>0.0</v>
      </c>
      <c r="AO40" t="n" s="8">
        <f>IF(AM40=0,"",(AL40)/(AM40))</f>
        <v>0.0</v>
      </c>
      <c r="AP40" t="n" s="7">
        <f>(AP38)+(AP39)</f>
        <v>0.0</v>
      </c>
      <c r="AQ40" t="n" s="7">
        <f>(AQ38)+(AQ39)</f>
        <v>0.0</v>
      </c>
      <c r="AR40" t="n" s="7">
        <f>(AP40)-(AQ40)</f>
        <v>0.0</v>
      </c>
      <c r="AS40" t="n" s="8">
        <f>IF(AQ40=0,"",(AP40)/(AQ40))</f>
        <v>0.0</v>
      </c>
      <c r="AT40" t="n" s="7">
        <f>(AT38)+(AT39)</f>
        <v>0.0</v>
      </c>
      <c r="AU40" t="n" s="7">
        <f>(AU38)+(AU39)</f>
        <v>0.0</v>
      </c>
      <c r="AV40" t="n" s="7">
        <f>(AT40)-(AU40)</f>
        <v>0.0</v>
      </c>
      <c r="AW40" t="n" s="8">
        <f>IF(AU40=0,"",(AT40)/(AU40))</f>
        <v>0.0</v>
      </c>
      <c r="AX40" t="n" s="7">
        <f>(((((((((((B40)+(F40))+(J40))+(N40))+(R40))+(V40))+(Z40))+(AD40))+(AH40))+(AL40))+(AP40))+(AT40)</f>
        <v>0.0</v>
      </c>
      <c r="AY40" t="n" s="7">
        <f>(((((((((((C40)+(G40))+(K40))+(O40))+(S40))+(W40))+(AA40))+(AE40))+(AI40))+(AM40))+(AQ40))+(AU40)</f>
        <v>0.0</v>
      </c>
      <c r="AZ40" t="n" s="7">
        <f>(AX40)-(AY40)</f>
        <v>0.0</v>
      </c>
      <c r="BA40" t="n" s="8">
        <f>IF(AY40=0,"",(AX40)/(AY40))</f>
        <v>0.0</v>
      </c>
    </row>
    <row r="41">
      <c r="A41" t="s" s="3">
        <v>51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</row>
    <row r="42">
      <c r="A42" t="s" s="3">
        <v>52</v>
      </c>
      <c r="B42" s="4"/>
      <c r="C42" s="4"/>
      <c r="D42" t="n" s="5">
        <f>(B42)-(C42)</f>
        <v>0.0</v>
      </c>
      <c r="E42" t="n" s="6">
        <f>IF(C42=0,"",(B42)/(C42))</f>
        <v>0.0</v>
      </c>
      <c r="F42" s="4"/>
      <c r="G42" s="4"/>
      <c r="H42" t="n" s="5">
        <f>(F42)-(G42)</f>
        <v>0.0</v>
      </c>
      <c r="I42" t="n" s="6">
        <f>IF(G42=0,"",(F42)/(G42))</f>
        <v>0.0</v>
      </c>
      <c r="J42" s="4"/>
      <c r="K42" s="4"/>
      <c r="L42" t="n" s="5">
        <f>(J42)-(K42)</f>
        <v>0.0</v>
      </c>
      <c r="M42" t="n" s="6">
        <f>IF(K42=0,"",(J42)/(K42))</f>
        <v>0.0</v>
      </c>
      <c r="N42" s="4"/>
      <c r="O42" s="4"/>
      <c r="P42" t="n" s="5">
        <f>(N42)-(O42)</f>
        <v>0.0</v>
      </c>
      <c r="Q42" t="n" s="6">
        <f>IF(O42=0,"",(N42)/(O42))</f>
        <v>0.0</v>
      </c>
      <c r="R42" s="4"/>
      <c r="S42" s="4"/>
      <c r="T42" t="n" s="5">
        <f>(R42)-(S42)</f>
        <v>0.0</v>
      </c>
      <c r="U42" t="n" s="6">
        <f>IF(S42=0,"",(R42)/(S42))</f>
        <v>0.0</v>
      </c>
      <c r="V42" s="4"/>
      <c r="W42" s="4"/>
      <c r="X42" t="n" s="5">
        <f>(V42)-(W42)</f>
        <v>0.0</v>
      </c>
      <c r="Y42" t="n" s="6">
        <f>IF(W42=0,"",(V42)/(W42))</f>
        <v>0.0</v>
      </c>
      <c r="Z42" s="4"/>
      <c r="AA42" s="4"/>
      <c r="AB42" t="n" s="5">
        <f>(Z42)-(AA42)</f>
        <v>0.0</v>
      </c>
      <c r="AC42" t="n" s="6">
        <f>IF(AA42=0,"",(Z42)/(AA42))</f>
        <v>0.0</v>
      </c>
      <c r="AD42" s="4"/>
      <c r="AE42" s="4"/>
      <c r="AF42" t="n" s="5">
        <f>(AD42)-(AE42)</f>
        <v>0.0</v>
      </c>
      <c r="AG42" t="n" s="6">
        <f>IF(AE42=0,"",(AD42)/(AE42))</f>
        <v>0.0</v>
      </c>
      <c r="AH42" s="4"/>
      <c r="AI42" s="4"/>
      <c r="AJ42" t="n" s="5">
        <f>(AH42)-(AI42)</f>
        <v>0.0</v>
      </c>
      <c r="AK42" t="n" s="6">
        <f>IF(AI42=0,"",(AH42)/(AI42))</f>
        <v>0.0</v>
      </c>
      <c r="AL42" s="4"/>
      <c r="AM42" s="4"/>
      <c r="AN42" t="n" s="5">
        <f>(AL42)-(AM42)</f>
        <v>0.0</v>
      </c>
      <c r="AO42" t="n" s="6">
        <f>IF(AM42=0,"",(AL42)/(AM42))</f>
        <v>0.0</v>
      </c>
      <c r="AP42" s="4"/>
      <c r="AQ42" s="4"/>
      <c r="AR42" t="n" s="5">
        <f>(AP42)-(AQ42)</f>
        <v>0.0</v>
      </c>
      <c r="AS42" t="n" s="6">
        <f>IF(AQ42=0,"",(AP42)/(AQ42))</f>
        <v>0.0</v>
      </c>
      <c r="AT42" t="n" s="5">
        <f>6850.00</f>
        <v>0.0</v>
      </c>
      <c r="AU42" s="4"/>
      <c r="AV42" t="n" s="5">
        <f>(AT42)-(AU42)</f>
        <v>0.0</v>
      </c>
      <c r="AW42" t="n" s="6">
        <f>IF(AU42=0,"",(AT42)/(AU42))</f>
        <v>0.0</v>
      </c>
      <c r="AX42" t="n" s="5">
        <f>(((((((((((B42)+(F42))+(J42))+(N42))+(R42))+(V42))+(Z42))+(AD42))+(AH42))+(AL42))+(AP42))+(AT42)</f>
        <v>0.0</v>
      </c>
      <c r="AY42" t="n" s="5">
        <f>(((((((((((C42)+(G42))+(K42))+(O42))+(S42))+(W42))+(AA42))+(AE42))+(AI42))+(AM42))+(AQ42))+(AU42)</f>
        <v>0.0</v>
      </c>
      <c r="AZ42" t="n" s="5">
        <f>(AX42)-(AY42)</f>
        <v>0.0</v>
      </c>
      <c r="BA42" t="n" s="6">
        <f>IF(AY42=0,"",(AX42)/(AY42))</f>
        <v>0.0</v>
      </c>
    </row>
    <row r="43">
      <c r="A43" t="s" s="3">
        <v>53</v>
      </c>
      <c r="B43" s="4"/>
      <c r="C43" t="n" s="5">
        <f>2083.33</f>
        <v>0.0</v>
      </c>
      <c r="D43" t="n" s="5">
        <f>(B43)-(C43)</f>
        <v>0.0</v>
      </c>
      <c r="E43" t="n" s="6">
        <f>IF(C43=0,"",(B43)/(C43))</f>
        <v>0.0</v>
      </c>
      <c r="F43" s="4"/>
      <c r="G43" t="n" s="5">
        <f>2083.33</f>
        <v>0.0</v>
      </c>
      <c r="H43" t="n" s="5">
        <f>(F43)-(G43)</f>
        <v>0.0</v>
      </c>
      <c r="I43" t="n" s="6">
        <f>IF(G43=0,"",(F43)/(G43))</f>
        <v>0.0</v>
      </c>
      <c r="J43" s="4"/>
      <c r="K43" t="n" s="5">
        <f>2083.33</f>
        <v>0.0</v>
      </c>
      <c r="L43" t="n" s="5">
        <f>(J43)-(K43)</f>
        <v>0.0</v>
      </c>
      <c r="M43" t="n" s="6">
        <f>IF(K43=0,"",(J43)/(K43))</f>
        <v>0.0</v>
      </c>
      <c r="N43" s="4"/>
      <c r="O43" t="n" s="5">
        <f>2083.33</f>
        <v>0.0</v>
      </c>
      <c r="P43" t="n" s="5">
        <f>(N43)-(O43)</f>
        <v>0.0</v>
      </c>
      <c r="Q43" t="n" s="6">
        <f>IF(O43=0,"",(N43)/(O43))</f>
        <v>0.0</v>
      </c>
      <c r="R43" s="4"/>
      <c r="S43" t="n" s="5">
        <f>2083.33</f>
        <v>0.0</v>
      </c>
      <c r="T43" t="n" s="5">
        <f>(R43)-(S43)</f>
        <v>0.0</v>
      </c>
      <c r="U43" t="n" s="6">
        <f>IF(S43=0,"",(R43)/(S43))</f>
        <v>0.0</v>
      </c>
      <c r="V43" s="4"/>
      <c r="W43" t="n" s="5">
        <f>2083.33</f>
        <v>0.0</v>
      </c>
      <c r="X43" t="n" s="5">
        <f>(V43)-(W43)</f>
        <v>0.0</v>
      </c>
      <c r="Y43" t="n" s="6">
        <f>IF(W43=0,"",(V43)/(W43))</f>
        <v>0.0</v>
      </c>
      <c r="Z43" s="4"/>
      <c r="AA43" t="n" s="5">
        <f>2083.33</f>
        <v>0.0</v>
      </c>
      <c r="AB43" t="n" s="5">
        <f>(Z43)-(AA43)</f>
        <v>0.0</v>
      </c>
      <c r="AC43" t="n" s="6">
        <f>IF(AA43=0,"",(Z43)/(AA43))</f>
        <v>0.0</v>
      </c>
      <c r="AD43" s="4"/>
      <c r="AE43" t="n" s="5">
        <f>2083.33</f>
        <v>0.0</v>
      </c>
      <c r="AF43" t="n" s="5">
        <f>(AD43)-(AE43)</f>
        <v>0.0</v>
      </c>
      <c r="AG43" t="n" s="6">
        <f>IF(AE43=0,"",(AD43)/(AE43))</f>
        <v>0.0</v>
      </c>
      <c r="AH43" s="4"/>
      <c r="AI43" t="n" s="5">
        <f>2083.33</f>
        <v>0.0</v>
      </c>
      <c r="AJ43" t="n" s="5">
        <f>(AH43)-(AI43)</f>
        <v>0.0</v>
      </c>
      <c r="AK43" t="n" s="6">
        <f>IF(AI43=0,"",(AH43)/(AI43))</f>
        <v>0.0</v>
      </c>
      <c r="AL43" s="4"/>
      <c r="AM43" t="n" s="5">
        <f>2083.33</f>
        <v>0.0</v>
      </c>
      <c r="AN43" t="n" s="5">
        <f>(AL43)-(AM43)</f>
        <v>0.0</v>
      </c>
      <c r="AO43" t="n" s="6">
        <f>IF(AM43=0,"",(AL43)/(AM43))</f>
        <v>0.0</v>
      </c>
      <c r="AP43" s="4"/>
      <c r="AQ43" t="n" s="5">
        <f>2083.33</f>
        <v>0.0</v>
      </c>
      <c r="AR43" t="n" s="5">
        <f>(AP43)-(AQ43)</f>
        <v>0.0</v>
      </c>
      <c r="AS43" t="n" s="6">
        <f>IF(AQ43=0,"",(AP43)/(AQ43))</f>
        <v>0.0</v>
      </c>
      <c r="AT43" t="n" s="5">
        <f>12217.54</f>
        <v>0.0</v>
      </c>
      <c r="AU43" t="n" s="5">
        <f>2083.37</f>
        <v>0.0</v>
      </c>
      <c r="AV43" t="n" s="5">
        <f>(AT43)-(AU43)</f>
        <v>0.0</v>
      </c>
      <c r="AW43" t="n" s="6">
        <f>IF(AU43=0,"",(AT43)/(AU43))</f>
        <v>0.0</v>
      </c>
      <c r="AX43" t="n" s="5">
        <f>(((((((((((B43)+(F43))+(J43))+(N43))+(R43))+(V43))+(Z43))+(AD43))+(AH43))+(AL43))+(AP43))+(AT43)</f>
        <v>0.0</v>
      </c>
      <c r="AY43" t="n" s="5">
        <f>(((((((((((C43)+(G43))+(K43))+(O43))+(S43))+(W43))+(AA43))+(AE43))+(AI43))+(AM43))+(AQ43))+(AU43)</f>
        <v>0.0</v>
      </c>
      <c r="AZ43" t="n" s="5">
        <f>(AX43)-(AY43)</f>
        <v>0.0</v>
      </c>
      <c r="BA43" t="n" s="6">
        <f>IF(AY43=0,"",(AX43)/(AY43))</f>
        <v>0.0</v>
      </c>
    </row>
    <row r="44">
      <c r="A44" t="s" s="3">
        <v>54</v>
      </c>
      <c r="B44" t="n" s="7">
        <f>(B42)+(B43)</f>
        <v>0.0</v>
      </c>
      <c r="C44" t="n" s="7">
        <f>(C42)+(C43)</f>
        <v>0.0</v>
      </c>
      <c r="D44" t="n" s="7">
        <f>(B44)-(C44)</f>
        <v>0.0</v>
      </c>
      <c r="E44" t="n" s="8">
        <f>IF(C44=0,"",(B44)/(C44))</f>
        <v>0.0</v>
      </c>
      <c r="F44" t="n" s="7">
        <f>(F42)+(F43)</f>
        <v>0.0</v>
      </c>
      <c r="G44" t="n" s="7">
        <f>(G42)+(G43)</f>
        <v>0.0</v>
      </c>
      <c r="H44" t="n" s="7">
        <f>(F44)-(G44)</f>
        <v>0.0</v>
      </c>
      <c r="I44" t="n" s="8">
        <f>IF(G44=0,"",(F44)/(G44))</f>
        <v>0.0</v>
      </c>
      <c r="J44" t="n" s="7">
        <f>(J42)+(J43)</f>
        <v>0.0</v>
      </c>
      <c r="K44" t="n" s="7">
        <f>(K42)+(K43)</f>
        <v>0.0</v>
      </c>
      <c r="L44" t="n" s="7">
        <f>(J44)-(K44)</f>
        <v>0.0</v>
      </c>
      <c r="M44" t="n" s="8">
        <f>IF(K44=0,"",(J44)/(K44))</f>
        <v>0.0</v>
      </c>
      <c r="N44" t="n" s="7">
        <f>(N42)+(N43)</f>
        <v>0.0</v>
      </c>
      <c r="O44" t="n" s="7">
        <f>(O42)+(O43)</f>
        <v>0.0</v>
      </c>
      <c r="P44" t="n" s="7">
        <f>(N44)-(O44)</f>
        <v>0.0</v>
      </c>
      <c r="Q44" t="n" s="8">
        <f>IF(O44=0,"",(N44)/(O44))</f>
        <v>0.0</v>
      </c>
      <c r="R44" t="n" s="7">
        <f>(R42)+(R43)</f>
        <v>0.0</v>
      </c>
      <c r="S44" t="n" s="7">
        <f>(S42)+(S43)</f>
        <v>0.0</v>
      </c>
      <c r="T44" t="n" s="7">
        <f>(R44)-(S44)</f>
        <v>0.0</v>
      </c>
      <c r="U44" t="n" s="8">
        <f>IF(S44=0,"",(R44)/(S44))</f>
        <v>0.0</v>
      </c>
      <c r="V44" t="n" s="7">
        <f>(V42)+(V43)</f>
        <v>0.0</v>
      </c>
      <c r="W44" t="n" s="7">
        <f>(W42)+(W43)</f>
        <v>0.0</v>
      </c>
      <c r="X44" t="n" s="7">
        <f>(V44)-(W44)</f>
        <v>0.0</v>
      </c>
      <c r="Y44" t="n" s="8">
        <f>IF(W44=0,"",(V44)/(W44))</f>
        <v>0.0</v>
      </c>
      <c r="Z44" t="n" s="7">
        <f>(Z42)+(Z43)</f>
        <v>0.0</v>
      </c>
      <c r="AA44" t="n" s="7">
        <f>(AA42)+(AA43)</f>
        <v>0.0</v>
      </c>
      <c r="AB44" t="n" s="7">
        <f>(Z44)-(AA44)</f>
        <v>0.0</v>
      </c>
      <c r="AC44" t="n" s="8">
        <f>IF(AA44=0,"",(Z44)/(AA44))</f>
        <v>0.0</v>
      </c>
      <c r="AD44" t="n" s="7">
        <f>(AD42)+(AD43)</f>
        <v>0.0</v>
      </c>
      <c r="AE44" t="n" s="7">
        <f>(AE42)+(AE43)</f>
        <v>0.0</v>
      </c>
      <c r="AF44" t="n" s="7">
        <f>(AD44)-(AE44)</f>
        <v>0.0</v>
      </c>
      <c r="AG44" t="n" s="8">
        <f>IF(AE44=0,"",(AD44)/(AE44))</f>
        <v>0.0</v>
      </c>
      <c r="AH44" t="n" s="7">
        <f>(AH42)+(AH43)</f>
        <v>0.0</v>
      </c>
      <c r="AI44" t="n" s="7">
        <f>(AI42)+(AI43)</f>
        <v>0.0</v>
      </c>
      <c r="AJ44" t="n" s="7">
        <f>(AH44)-(AI44)</f>
        <v>0.0</v>
      </c>
      <c r="AK44" t="n" s="8">
        <f>IF(AI44=0,"",(AH44)/(AI44))</f>
        <v>0.0</v>
      </c>
      <c r="AL44" t="n" s="7">
        <f>(AL42)+(AL43)</f>
        <v>0.0</v>
      </c>
      <c r="AM44" t="n" s="7">
        <f>(AM42)+(AM43)</f>
        <v>0.0</v>
      </c>
      <c r="AN44" t="n" s="7">
        <f>(AL44)-(AM44)</f>
        <v>0.0</v>
      </c>
      <c r="AO44" t="n" s="8">
        <f>IF(AM44=0,"",(AL44)/(AM44))</f>
        <v>0.0</v>
      </c>
      <c r="AP44" t="n" s="7">
        <f>(AP42)+(AP43)</f>
        <v>0.0</v>
      </c>
      <c r="AQ44" t="n" s="7">
        <f>(AQ42)+(AQ43)</f>
        <v>0.0</v>
      </c>
      <c r="AR44" t="n" s="7">
        <f>(AP44)-(AQ44)</f>
        <v>0.0</v>
      </c>
      <c r="AS44" t="n" s="8">
        <f>IF(AQ44=0,"",(AP44)/(AQ44))</f>
        <v>0.0</v>
      </c>
      <c r="AT44" t="n" s="7">
        <f>(AT42)+(AT43)</f>
        <v>0.0</v>
      </c>
      <c r="AU44" t="n" s="7">
        <f>(AU42)+(AU43)</f>
        <v>0.0</v>
      </c>
      <c r="AV44" t="n" s="7">
        <f>(AT44)-(AU44)</f>
        <v>0.0</v>
      </c>
      <c r="AW44" t="n" s="8">
        <f>IF(AU44=0,"",(AT44)/(AU44))</f>
        <v>0.0</v>
      </c>
      <c r="AX44" t="n" s="7">
        <f>(((((((((((B44)+(F44))+(J44))+(N44))+(R44))+(V44))+(Z44))+(AD44))+(AH44))+(AL44))+(AP44))+(AT44)</f>
        <v>0.0</v>
      </c>
      <c r="AY44" t="n" s="7">
        <f>(((((((((((C44)+(G44))+(K44))+(O44))+(S44))+(W44))+(AA44))+(AE44))+(AI44))+(AM44))+(AQ44))+(AU44)</f>
        <v>0.0</v>
      </c>
      <c r="AZ44" t="n" s="7">
        <f>(AX44)-(AY44)</f>
        <v>0.0</v>
      </c>
      <c r="BA44" t="n" s="8">
        <f>IF(AY44=0,"",(AX44)/(AY44))</f>
        <v>0.0</v>
      </c>
    </row>
    <row r="45">
      <c r="A45" t="s" s="3">
        <v>55</v>
      </c>
      <c r="B45" t="n" s="7">
        <f>B44</f>
        <v>0.0</v>
      </c>
      <c r="C45" t="n" s="7">
        <f>C44</f>
        <v>0.0</v>
      </c>
      <c r="D45" t="n" s="7">
        <f>(B45)-(C45)</f>
        <v>0.0</v>
      </c>
      <c r="E45" t="n" s="8">
        <f>IF(C45=0,"",(B45)/(C45))</f>
        <v>0.0</v>
      </c>
      <c r="F45" t="n" s="7">
        <f>F44</f>
        <v>0.0</v>
      </c>
      <c r="G45" t="n" s="7">
        <f>G44</f>
        <v>0.0</v>
      </c>
      <c r="H45" t="n" s="7">
        <f>(F45)-(G45)</f>
        <v>0.0</v>
      </c>
      <c r="I45" t="n" s="8">
        <f>IF(G45=0,"",(F45)/(G45))</f>
        <v>0.0</v>
      </c>
      <c r="J45" t="n" s="7">
        <f>J44</f>
        <v>0.0</v>
      </c>
      <c r="K45" t="n" s="7">
        <f>K44</f>
        <v>0.0</v>
      </c>
      <c r="L45" t="n" s="7">
        <f>(J45)-(K45)</f>
        <v>0.0</v>
      </c>
      <c r="M45" t="n" s="8">
        <f>IF(K45=0,"",(J45)/(K45))</f>
        <v>0.0</v>
      </c>
      <c r="N45" t="n" s="7">
        <f>N44</f>
        <v>0.0</v>
      </c>
      <c r="O45" t="n" s="7">
        <f>O44</f>
        <v>0.0</v>
      </c>
      <c r="P45" t="n" s="7">
        <f>(N45)-(O45)</f>
        <v>0.0</v>
      </c>
      <c r="Q45" t="n" s="8">
        <f>IF(O45=0,"",(N45)/(O45))</f>
        <v>0.0</v>
      </c>
      <c r="R45" t="n" s="7">
        <f>R44</f>
        <v>0.0</v>
      </c>
      <c r="S45" t="n" s="7">
        <f>S44</f>
        <v>0.0</v>
      </c>
      <c r="T45" t="n" s="7">
        <f>(R45)-(S45)</f>
        <v>0.0</v>
      </c>
      <c r="U45" t="n" s="8">
        <f>IF(S45=0,"",(R45)/(S45))</f>
        <v>0.0</v>
      </c>
      <c r="V45" t="n" s="7">
        <f>V44</f>
        <v>0.0</v>
      </c>
      <c r="W45" t="n" s="7">
        <f>W44</f>
        <v>0.0</v>
      </c>
      <c r="X45" t="n" s="7">
        <f>(V45)-(W45)</f>
        <v>0.0</v>
      </c>
      <c r="Y45" t="n" s="8">
        <f>IF(W45=0,"",(V45)/(W45))</f>
        <v>0.0</v>
      </c>
      <c r="Z45" t="n" s="7">
        <f>Z44</f>
        <v>0.0</v>
      </c>
      <c r="AA45" t="n" s="7">
        <f>AA44</f>
        <v>0.0</v>
      </c>
      <c r="AB45" t="n" s="7">
        <f>(Z45)-(AA45)</f>
        <v>0.0</v>
      </c>
      <c r="AC45" t="n" s="8">
        <f>IF(AA45=0,"",(Z45)/(AA45))</f>
        <v>0.0</v>
      </c>
      <c r="AD45" t="n" s="7">
        <f>AD44</f>
        <v>0.0</v>
      </c>
      <c r="AE45" t="n" s="7">
        <f>AE44</f>
        <v>0.0</v>
      </c>
      <c r="AF45" t="n" s="7">
        <f>(AD45)-(AE45)</f>
        <v>0.0</v>
      </c>
      <c r="AG45" t="n" s="8">
        <f>IF(AE45=0,"",(AD45)/(AE45))</f>
        <v>0.0</v>
      </c>
      <c r="AH45" t="n" s="7">
        <f>AH44</f>
        <v>0.0</v>
      </c>
      <c r="AI45" t="n" s="7">
        <f>AI44</f>
        <v>0.0</v>
      </c>
      <c r="AJ45" t="n" s="7">
        <f>(AH45)-(AI45)</f>
        <v>0.0</v>
      </c>
      <c r="AK45" t="n" s="8">
        <f>IF(AI45=0,"",(AH45)/(AI45))</f>
        <v>0.0</v>
      </c>
      <c r="AL45" t="n" s="7">
        <f>AL44</f>
        <v>0.0</v>
      </c>
      <c r="AM45" t="n" s="7">
        <f>AM44</f>
        <v>0.0</v>
      </c>
      <c r="AN45" t="n" s="7">
        <f>(AL45)-(AM45)</f>
        <v>0.0</v>
      </c>
      <c r="AO45" t="n" s="8">
        <f>IF(AM45=0,"",(AL45)/(AM45))</f>
        <v>0.0</v>
      </c>
      <c r="AP45" t="n" s="7">
        <f>AP44</f>
        <v>0.0</v>
      </c>
      <c r="AQ45" t="n" s="7">
        <f>AQ44</f>
        <v>0.0</v>
      </c>
      <c r="AR45" t="n" s="7">
        <f>(AP45)-(AQ45)</f>
        <v>0.0</v>
      </c>
      <c r="AS45" t="n" s="8">
        <f>IF(AQ45=0,"",(AP45)/(AQ45))</f>
        <v>0.0</v>
      </c>
      <c r="AT45" t="n" s="7">
        <f>AT44</f>
        <v>0.0</v>
      </c>
      <c r="AU45" t="n" s="7">
        <f>AU44</f>
        <v>0.0</v>
      </c>
      <c r="AV45" t="n" s="7">
        <f>(AT45)-(AU45)</f>
        <v>0.0</v>
      </c>
      <c r="AW45" t="n" s="8">
        <f>IF(AU45=0,"",(AT45)/(AU45))</f>
        <v>0.0</v>
      </c>
      <c r="AX45" t="n" s="7">
        <f>(((((((((((B45)+(F45))+(J45))+(N45))+(R45))+(V45))+(Z45))+(AD45))+(AH45))+(AL45))+(AP45))+(AT45)</f>
        <v>0.0</v>
      </c>
      <c r="AY45" t="n" s="7">
        <f>(((((((((((C45)+(G45))+(K45))+(O45))+(S45))+(W45))+(AA45))+(AE45))+(AI45))+(AM45))+(AQ45))+(AU45)</f>
        <v>0.0</v>
      </c>
      <c r="AZ45" t="n" s="7">
        <f>(AX45)-(AY45)</f>
        <v>0.0</v>
      </c>
      <c r="BA45" t="n" s="8">
        <f>IF(AY45=0,"",(AX45)/(AY45))</f>
        <v>0.0</v>
      </c>
    </row>
    <row r="46">
      <c r="A46" t="s" s="3">
        <v>56</v>
      </c>
      <c r="B46" t="n" s="7">
        <f>(B40)-(B45)</f>
        <v>0.0</v>
      </c>
      <c r="C46" t="n" s="7">
        <f>(C40)-(C45)</f>
        <v>0.0</v>
      </c>
      <c r="D46" t="n" s="7">
        <f>(B46)-(C46)</f>
        <v>0.0</v>
      </c>
      <c r="E46" t="n" s="8">
        <f>IF(C46=0,"",(B46)/(C46))</f>
        <v>0.0</v>
      </c>
      <c r="F46" t="n" s="7">
        <f>(F40)-(F45)</f>
        <v>0.0</v>
      </c>
      <c r="G46" t="n" s="7">
        <f>(G40)-(G45)</f>
        <v>0.0</v>
      </c>
      <c r="H46" t="n" s="7">
        <f>(F46)-(G46)</f>
        <v>0.0</v>
      </c>
      <c r="I46" t="n" s="8">
        <f>IF(G46=0,"",(F46)/(G46))</f>
        <v>0.0</v>
      </c>
      <c r="J46" t="n" s="7">
        <f>(J40)-(J45)</f>
        <v>0.0</v>
      </c>
      <c r="K46" t="n" s="7">
        <f>(K40)-(K45)</f>
        <v>0.0</v>
      </c>
      <c r="L46" t="n" s="7">
        <f>(J46)-(K46)</f>
        <v>0.0</v>
      </c>
      <c r="M46" t="n" s="8">
        <f>IF(K46=0,"",(J46)/(K46))</f>
        <v>0.0</v>
      </c>
      <c r="N46" t="n" s="7">
        <f>(N40)-(N45)</f>
        <v>0.0</v>
      </c>
      <c r="O46" t="n" s="7">
        <f>(O40)-(O45)</f>
        <v>0.0</v>
      </c>
      <c r="P46" t="n" s="7">
        <f>(N46)-(O46)</f>
        <v>0.0</v>
      </c>
      <c r="Q46" t="n" s="8">
        <f>IF(O46=0,"",(N46)/(O46))</f>
        <v>0.0</v>
      </c>
      <c r="R46" t="n" s="7">
        <f>(R40)-(R45)</f>
        <v>0.0</v>
      </c>
      <c r="S46" t="n" s="7">
        <f>(S40)-(S45)</f>
        <v>0.0</v>
      </c>
      <c r="T46" t="n" s="7">
        <f>(R46)-(S46)</f>
        <v>0.0</v>
      </c>
      <c r="U46" t="n" s="8">
        <f>IF(S46=0,"",(R46)/(S46))</f>
        <v>0.0</v>
      </c>
      <c r="V46" t="n" s="7">
        <f>(V40)-(V45)</f>
        <v>0.0</v>
      </c>
      <c r="W46" t="n" s="7">
        <f>(W40)-(W45)</f>
        <v>0.0</v>
      </c>
      <c r="X46" t="n" s="7">
        <f>(V46)-(W46)</f>
        <v>0.0</v>
      </c>
      <c r="Y46" t="n" s="8">
        <f>IF(W46=0,"",(V46)/(W46))</f>
        <v>0.0</v>
      </c>
      <c r="Z46" t="n" s="7">
        <f>(Z40)-(Z45)</f>
        <v>0.0</v>
      </c>
      <c r="AA46" t="n" s="7">
        <f>(AA40)-(AA45)</f>
        <v>0.0</v>
      </c>
      <c r="AB46" t="n" s="7">
        <f>(Z46)-(AA46)</f>
        <v>0.0</v>
      </c>
      <c r="AC46" t="n" s="8">
        <f>IF(AA46=0,"",(Z46)/(AA46))</f>
        <v>0.0</v>
      </c>
      <c r="AD46" t="n" s="7">
        <f>(AD40)-(AD45)</f>
        <v>0.0</v>
      </c>
      <c r="AE46" t="n" s="7">
        <f>(AE40)-(AE45)</f>
        <v>0.0</v>
      </c>
      <c r="AF46" t="n" s="7">
        <f>(AD46)-(AE46)</f>
        <v>0.0</v>
      </c>
      <c r="AG46" t="n" s="8">
        <f>IF(AE46=0,"",(AD46)/(AE46))</f>
        <v>0.0</v>
      </c>
      <c r="AH46" t="n" s="7">
        <f>(AH40)-(AH45)</f>
        <v>0.0</v>
      </c>
      <c r="AI46" t="n" s="7">
        <f>(AI40)-(AI45)</f>
        <v>0.0</v>
      </c>
      <c r="AJ46" t="n" s="7">
        <f>(AH46)-(AI46)</f>
        <v>0.0</v>
      </c>
      <c r="AK46" t="n" s="8">
        <f>IF(AI46=0,"",(AH46)/(AI46))</f>
        <v>0.0</v>
      </c>
      <c r="AL46" t="n" s="7">
        <f>(AL40)-(AL45)</f>
        <v>0.0</v>
      </c>
      <c r="AM46" t="n" s="7">
        <f>(AM40)-(AM45)</f>
        <v>0.0</v>
      </c>
      <c r="AN46" t="n" s="7">
        <f>(AL46)-(AM46)</f>
        <v>0.0</v>
      </c>
      <c r="AO46" t="n" s="8">
        <f>IF(AM46=0,"",(AL46)/(AM46))</f>
        <v>0.0</v>
      </c>
      <c r="AP46" t="n" s="7">
        <f>(AP40)-(AP45)</f>
        <v>0.0</v>
      </c>
      <c r="AQ46" t="n" s="7">
        <f>(AQ40)-(AQ45)</f>
        <v>0.0</v>
      </c>
      <c r="AR46" t="n" s="7">
        <f>(AP46)-(AQ46)</f>
        <v>0.0</v>
      </c>
      <c r="AS46" t="n" s="8">
        <f>IF(AQ46=0,"",(AP46)/(AQ46))</f>
        <v>0.0</v>
      </c>
      <c r="AT46" t="n" s="7">
        <f>(AT40)-(AT45)</f>
        <v>0.0</v>
      </c>
      <c r="AU46" t="n" s="7">
        <f>(AU40)-(AU45)</f>
        <v>0.0</v>
      </c>
      <c r="AV46" t="n" s="7">
        <f>(AT46)-(AU46)</f>
        <v>0.0</v>
      </c>
      <c r="AW46" t="n" s="8">
        <f>IF(AU46=0,"",(AT46)/(AU46))</f>
        <v>0.0</v>
      </c>
      <c r="AX46" t="n" s="7">
        <f>(((((((((((B46)+(F46))+(J46))+(N46))+(R46))+(V46))+(Z46))+(AD46))+(AH46))+(AL46))+(AP46))+(AT46)</f>
        <v>0.0</v>
      </c>
      <c r="AY46" t="n" s="7">
        <f>(((((((((((C46)+(G46))+(K46))+(O46))+(S46))+(W46))+(AA46))+(AE46))+(AI46))+(AM46))+(AQ46))+(AU46)</f>
        <v>0.0</v>
      </c>
      <c r="AZ46" t="n" s="7">
        <f>(AX46)-(AY46)</f>
        <v>0.0</v>
      </c>
      <c r="BA46" t="n" s="8">
        <f>IF(AY46=0,"",(AX46)/(AY46))</f>
        <v>0.0</v>
      </c>
    </row>
    <row r="47">
      <c r="A47" t="s" s="3">
        <v>57</v>
      </c>
      <c r="B47" t="n" s="9">
        <f>(B36)+(B46)</f>
        <v>0.0</v>
      </c>
      <c r="C47" t="n" s="9">
        <f>(C36)+(C46)</f>
        <v>0.0</v>
      </c>
      <c r="D47" t="n" s="9">
        <f>(B47)-(C47)</f>
        <v>0.0</v>
      </c>
      <c r="E47" t="n" s="10">
        <f>IF(C47=0,"",(B47)/(C47))</f>
        <v>0.0</v>
      </c>
      <c r="F47" t="n" s="9">
        <f>(F36)+(F46)</f>
        <v>0.0</v>
      </c>
      <c r="G47" t="n" s="9">
        <f>(G36)+(G46)</f>
        <v>0.0</v>
      </c>
      <c r="H47" t="n" s="9">
        <f>(F47)-(G47)</f>
        <v>0.0</v>
      </c>
      <c r="I47" t="n" s="10">
        <f>IF(G47=0,"",(F47)/(G47))</f>
        <v>0.0</v>
      </c>
      <c r="J47" t="n" s="9">
        <f>(J36)+(J46)</f>
        <v>0.0</v>
      </c>
      <c r="K47" t="n" s="9">
        <f>(K36)+(K46)</f>
        <v>0.0</v>
      </c>
      <c r="L47" t="n" s="9">
        <f>(J47)-(K47)</f>
        <v>0.0</v>
      </c>
      <c r="M47" t="n" s="10">
        <f>IF(K47=0,"",(J47)/(K47))</f>
        <v>0.0</v>
      </c>
      <c r="N47" t="n" s="9">
        <f>(N36)+(N46)</f>
        <v>0.0</v>
      </c>
      <c r="O47" t="n" s="9">
        <f>(O36)+(O46)</f>
        <v>0.0</v>
      </c>
      <c r="P47" t="n" s="9">
        <f>(N47)-(O47)</f>
        <v>0.0</v>
      </c>
      <c r="Q47" t="n" s="10">
        <f>IF(O47=0,"",(N47)/(O47))</f>
        <v>0.0</v>
      </c>
      <c r="R47" t="n" s="9">
        <f>(R36)+(R46)</f>
        <v>0.0</v>
      </c>
      <c r="S47" t="n" s="9">
        <f>(S36)+(S46)</f>
        <v>0.0</v>
      </c>
      <c r="T47" t="n" s="9">
        <f>(R47)-(S47)</f>
        <v>0.0</v>
      </c>
      <c r="U47" t="n" s="10">
        <f>IF(S47=0,"",(R47)/(S47))</f>
        <v>0.0</v>
      </c>
      <c r="V47" t="n" s="9">
        <f>(V36)+(V46)</f>
        <v>0.0</v>
      </c>
      <c r="W47" t="n" s="9">
        <f>(W36)+(W46)</f>
        <v>0.0</v>
      </c>
      <c r="X47" t="n" s="9">
        <f>(V47)-(W47)</f>
        <v>0.0</v>
      </c>
      <c r="Y47" t="n" s="10">
        <f>IF(W47=0,"",(V47)/(W47))</f>
        <v>0.0</v>
      </c>
      <c r="Z47" t="n" s="9">
        <f>(Z36)+(Z46)</f>
        <v>0.0</v>
      </c>
      <c r="AA47" t="n" s="9">
        <f>(AA36)+(AA46)</f>
        <v>0.0</v>
      </c>
      <c r="AB47" t="n" s="9">
        <f>(Z47)-(AA47)</f>
        <v>0.0</v>
      </c>
      <c r="AC47" t="n" s="10">
        <f>IF(AA47=0,"",(Z47)/(AA47))</f>
        <v>0.0</v>
      </c>
      <c r="AD47" t="n" s="9">
        <f>(AD36)+(AD46)</f>
        <v>0.0</v>
      </c>
      <c r="AE47" t="n" s="9">
        <f>(AE36)+(AE46)</f>
        <v>0.0</v>
      </c>
      <c r="AF47" t="n" s="9">
        <f>(AD47)-(AE47)</f>
        <v>0.0</v>
      </c>
      <c r="AG47" t="n" s="10">
        <f>IF(AE47=0,"",(AD47)/(AE47))</f>
        <v>0.0</v>
      </c>
      <c r="AH47" t="n" s="9">
        <f>(AH36)+(AH46)</f>
        <v>0.0</v>
      </c>
      <c r="AI47" t="n" s="9">
        <f>(AI36)+(AI46)</f>
        <v>0.0</v>
      </c>
      <c r="AJ47" t="n" s="9">
        <f>(AH47)-(AI47)</f>
        <v>0.0</v>
      </c>
      <c r="AK47" t="n" s="10">
        <f>IF(AI47=0,"",(AH47)/(AI47))</f>
        <v>0.0</v>
      </c>
      <c r="AL47" t="n" s="9">
        <f>(AL36)+(AL46)</f>
        <v>0.0</v>
      </c>
      <c r="AM47" t="n" s="9">
        <f>(AM36)+(AM46)</f>
        <v>0.0</v>
      </c>
      <c r="AN47" t="n" s="9">
        <f>(AL47)-(AM47)</f>
        <v>0.0</v>
      </c>
      <c r="AO47" t="n" s="10">
        <f>IF(AM47=0,"",(AL47)/(AM47))</f>
        <v>0.0</v>
      </c>
      <c r="AP47" t="n" s="9">
        <f>(AP36)+(AP46)</f>
        <v>0.0</v>
      </c>
      <c r="AQ47" t="n" s="9">
        <f>(AQ36)+(AQ46)</f>
        <v>0.0</v>
      </c>
      <c r="AR47" t="n" s="9">
        <f>(AP47)-(AQ47)</f>
        <v>0.0</v>
      </c>
      <c r="AS47" t="n" s="10">
        <f>IF(AQ47=0,"",(AP47)/(AQ47))</f>
        <v>0.0</v>
      </c>
      <c r="AT47" t="n" s="9">
        <f>(AT36)+(AT46)</f>
        <v>0.0</v>
      </c>
      <c r="AU47" t="n" s="9">
        <f>(AU36)+(AU46)</f>
        <v>0.0</v>
      </c>
      <c r="AV47" t="n" s="9">
        <f>(AT47)-(AU47)</f>
        <v>0.0</v>
      </c>
      <c r="AW47" t="n" s="10">
        <f>IF(AU47=0,"",(AT47)/(AU47))</f>
        <v>0.0</v>
      </c>
      <c r="AX47" t="n" s="9">
        <f>(((((((((((B47)+(F47))+(J47))+(N47))+(R47))+(V47))+(Z47))+(AD47))+(AH47))+(AL47))+(AP47))+(AT47)</f>
        <v>0.0</v>
      </c>
      <c r="AY47" t="n" s="9">
        <f>(((((((((((C47)+(G47))+(K47))+(O47))+(S47))+(W47))+(AA47))+(AE47))+(AI47))+(AM47))+(AQ47))+(AU47)</f>
        <v>0.0</v>
      </c>
      <c r="AZ47" t="n" s="9">
        <f>(AX47)-(AY47)</f>
        <v>0.0</v>
      </c>
      <c r="BA47" t="n" s="10">
        <f>IF(AY47=0,"",(AX47)/(AY47))</f>
        <v>0.0</v>
      </c>
    </row>
    <row r="48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51">
      <c r="A51" s="1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</row>
  </sheetData>
  <mergeCells count="17"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A51:BA51"/>
    <mergeCell ref="A1:BA1"/>
    <mergeCell ref="A2:BA2"/>
    <mergeCell ref="A3:BA3"/>
  </mergeCells>
  <pageMargins bottom="0.75" footer="0.3" header="0.3" left="0.7" right="0.7" top="0.75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2025-02-10T15:12:16Z</dcterms:created>
  <dc:creator>Apache POI</dc:creator>
</cp:coreProperties>
</file>